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tabRatio="602" activeTab="1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waheed</author>
    <author>pepsi</author>
  </authors>
  <commentList>
    <comment ref="C5" authorId="0">
      <text>
        <r>
          <rPr>
            <b/>
            <sz val="8"/>
            <rFont val="Tahoma"/>
            <family val="0"/>
          </rPr>
          <t>waheed:</t>
        </r>
        <r>
          <rPr>
            <sz val="8"/>
            <rFont val="Tahoma"/>
            <family val="0"/>
          </rPr>
          <t xml:space="preserve">
</t>
        </r>
      </text>
    </comment>
    <comment ref="B25" authorId="1">
      <text>
        <r>
          <rPr>
            <b/>
            <sz val="8"/>
            <rFont val="Tahoma"/>
            <family val="0"/>
          </rPr>
          <t>pepsi: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waheed</author>
  </authors>
  <commentList>
    <comment ref="C5" authorId="0">
      <text>
        <r>
          <rPr>
            <b/>
            <sz val="8"/>
            <rFont val="Tahoma"/>
            <family val="0"/>
          </rPr>
          <t>waheed: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<sst xmlns="http://schemas.openxmlformats.org/spreadsheetml/2006/main" count="1836" uniqueCount="445">
  <si>
    <t>2150-65-4100</t>
  </si>
  <si>
    <t>2475-75-4725</t>
  </si>
  <si>
    <t>01.07.2005</t>
  </si>
  <si>
    <t>01.07.2007</t>
  </si>
  <si>
    <t>1870-55-3520</t>
  </si>
  <si>
    <t>01.12.2001</t>
  </si>
  <si>
    <t>1245-35-1770</t>
  </si>
  <si>
    <t>01.06.94</t>
  </si>
  <si>
    <t>16.06.91</t>
  </si>
  <si>
    <t>Revised Scale (920-26.1310)</t>
  </si>
  <si>
    <t>Fixation not less than</t>
  </si>
  <si>
    <t>Modification Scale(605-17-860)</t>
  </si>
  <si>
    <t>01.06.91</t>
  </si>
  <si>
    <t>Indexation</t>
  </si>
  <si>
    <t>01.07.88</t>
  </si>
  <si>
    <t>01.07.87</t>
  </si>
  <si>
    <t>600-13-860</t>
  </si>
  <si>
    <t>01.07.86</t>
  </si>
  <si>
    <t>01.07.85</t>
  </si>
  <si>
    <t>01.07.83</t>
  </si>
  <si>
    <t>Fixation with 10% LCA</t>
  </si>
  <si>
    <t>440-10-640</t>
  </si>
  <si>
    <t>01.05.77</t>
  </si>
  <si>
    <t>250-5-280/-6-340-7-375
Fixation</t>
  </si>
  <si>
    <t>01.03.72</t>
  </si>
  <si>
    <t>100-2-116/-3-140</t>
  </si>
  <si>
    <t>Scale</t>
  </si>
  <si>
    <t>W.E.F</t>
  </si>
  <si>
    <t>Time Scale</t>
  </si>
  <si>
    <t>Pay Scale - 01</t>
  </si>
  <si>
    <t>Pay Scale - 02</t>
  </si>
  <si>
    <t>2200-75-4450</t>
  </si>
  <si>
    <t>2530-85-5080</t>
  </si>
  <si>
    <t>1915-65-3865</t>
  </si>
  <si>
    <t>1275-44-1935</t>
  </si>
  <si>
    <t>Reviesed Scale(945-32-1425</t>
  </si>
  <si>
    <t xml:space="preserve">Fixation  </t>
  </si>
  <si>
    <t>Modified cale(630-21-945)</t>
  </si>
  <si>
    <t>625-16-945</t>
  </si>
  <si>
    <t>Fixation with LCA 10 %</t>
  </si>
  <si>
    <t>460-12-700</t>
  </si>
  <si>
    <t>260-6-302/7-365-8-405
Fixation</t>
  </si>
  <si>
    <t>110-3-152/4-160</t>
  </si>
  <si>
    <t>Pay Scale - 03</t>
  </si>
  <si>
    <t>Pay Scale - 04</t>
  </si>
  <si>
    <t>Pay Scale - 05</t>
  </si>
  <si>
    <t>Pay Scale - 06</t>
  </si>
  <si>
    <t>Pay Scale - 07</t>
  </si>
  <si>
    <t>Pay Scale - 08</t>
  </si>
  <si>
    <t>Pay Scale - 09</t>
  </si>
  <si>
    <t>Pay Scale - 10</t>
  </si>
  <si>
    <t>Pay Scale - 11</t>
  </si>
  <si>
    <t>Pay Scale - 12</t>
  </si>
  <si>
    <t>Pay Scale - 13</t>
  </si>
  <si>
    <t>Pay Scale - 14</t>
  </si>
  <si>
    <t>Pay Scale - 15</t>
  </si>
  <si>
    <t>Pay Scale - 16</t>
  </si>
  <si>
    <t>Pay Scale - 17</t>
  </si>
  <si>
    <t>Pay Scale - 18</t>
  </si>
  <si>
    <t>Pay Scale - 19</t>
  </si>
  <si>
    <t>Pay Scale - 20</t>
  </si>
  <si>
    <t>Pay Scale - 21</t>
  </si>
  <si>
    <t>Pay Scale - 22</t>
  </si>
  <si>
    <t>120-3-150/5-180</t>
  </si>
  <si>
    <t>270-7-326/8-390-9-435
Fixation</t>
  </si>
  <si>
    <t>480-14-760</t>
  </si>
  <si>
    <t>650-19-1030</t>
  </si>
  <si>
    <t>Compensatory All @ 5 %</t>
  </si>
  <si>
    <t>01.07.89</t>
  </si>
  <si>
    <t>Compensatory All @ 10 %</t>
  </si>
  <si>
    <t>01.07.90</t>
  </si>
  <si>
    <t>Modified cale(655-25-1030)</t>
  </si>
  <si>
    <t>Reviesed Scale(975-37-1530)</t>
  </si>
  <si>
    <t>1320-50-2070</t>
  </si>
  <si>
    <t>1980-75-4230</t>
  </si>
  <si>
    <t>130-4-170/5-200</t>
  </si>
  <si>
    <t>280-8-352/9-415-12-475
Fixation</t>
  </si>
  <si>
    <t>600-16-820</t>
  </si>
  <si>
    <t>675-22-1115</t>
  </si>
  <si>
    <t>Modified cale(680-29-1115)</t>
  </si>
  <si>
    <t>Reviesed Scale(1005-43-1650)</t>
  </si>
  <si>
    <t>1360-58-2230</t>
  </si>
  <si>
    <t>2040-85-4590</t>
  </si>
  <si>
    <t>2345-100-5345</t>
  </si>
  <si>
    <t>2700-115-6150</t>
  </si>
  <si>
    <t>150-6-180/8-220/10-280</t>
  </si>
  <si>
    <t>290-10-350/12-470-14-540
Fixation</t>
  </si>
  <si>
    <t>520-18-880</t>
  </si>
  <si>
    <t>700-25-1200</t>
  </si>
  <si>
    <t>Modified Scale(705-33-1200)</t>
  </si>
  <si>
    <t>Reviesed Scale(1035-49-1770)</t>
  </si>
  <si>
    <t>1400-66-2390</t>
  </si>
  <si>
    <t>2100-100-5100</t>
  </si>
  <si>
    <t>2415-115-5865</t>
  </si>
  <si>
    <t>2780-135-6830</t>
  </si>
  <si>
    <t>165-8-205/10-255/10-315</t>
  </si>
  <si>
    <t>315-12-399/14-525-16-605
Fixation</t>
  </si>
  <si>
    <t>540-20-940</t>
  </si>
  <si>
    <t>725-28-1285</t>
  </si>
  <si>
    <t>Modified cale(730-37-1285)</t>
  </si>
  <si>
    <t>Reviesed Scale(1065-54-1875)</t>
  </si>
  <si>
    <t>1440-73-2535</t>
  </si>
  <si>
    <t>2160-110-5460</t>
  </si>
  <si>
    <t>2485-125-6235</t>
  </si>
  <si>
    <t>2860-145-7210</t>
  </si>
  <si>
    <t>180-10-230/10-28015-370</t>
  </si>
  <si>
    <t>335-14-447/16-575-18-665
Fixation</t>
  </si>
  <si>
    <t>560-23.1020</t>
  </si>
  <si>
    <t>750-31-1370</t>
  </si>
  <si>
    <t>Modified cale(755-41-1370)</t>
  </si>
  <si>
    <t>Reviesed Scale(1095-60-1995)</t>
  </si>
  <si>
    <t>1480-81-2695</t>
  </si>
  <si>
    <t>2220-120-5820</t>
  </si>
  <si>
    <t>2555-140-6755</t>
  </si>
  <si>
    <t>2940-160-7740</t>
  </si>
  <si>
    <t>200-12-260/13-335/15-425</t>
  </si>
  <si>
    <t>370-16-514/18-6-10-22-750
Fixation</t>
  </si>
  <si>
    <t>590-26-1110</t>
  </si>
  <si>
    <t>790-34-1470</t>
  </si>
  <si>
    <t>2655-150-7155</t>
  </si>
  <si>
    <t>3055-175-8305</t>
  </si>
  <si>
    <t>Modified cale(795-45-1470)</t>
  </si>
  <si>
    <t>Reviesed Scale(1140-65-2115)</t>
  </si>
  <si>
    <t>1540-88-2860</t>
  </si>
  <si>
    <t>2310-130-6210</t>
  </si>
  <si>
    <t>225-15-300/16-380-20-480</t>
  </si>
  <si>
    <t>390-20-590/22-700-24-820
Fixation</t>
  </si>
  <si>
    <t>620-29-1200</t>
  </si>
  <si>
    <t>830-38-1590</t>
  </si>
  <si>
    <t>Modified cale(840-50-1590)</t>
  </si>
  <si>
    <t>Reviesed Scale(1185-72-2265)</t>
  </si>
  <si>
    <t>1605-97-3060</t>
  </si>
  <si>
    <t>2410-145-6760</t>
  </si>
  <si>
    <t>2770-165-7720</t>
  </si>
  <si>
    <t>3185-190-8885</t>
  </si>
  <si>
    <t>250-18-340/20-440-20-540</t>
  </si>
  <si>
    <t>410-22-520/24-760-28-900
Fixation</t>
  </si>
  <si>
    <t>660-32-1300</t>
  </si>
  <si>
    <t>870-42-1710</t>
  </si>
  <si>
    <t>Modified Scale(870-56-1710)</t>
  </si>
  <si>
    <t>Reviesed Scale(1230-79-2415)</t>
  </si>
  <si>
    <t>1660-107-3265</t>
  </si>
  <si>
    <t>2490-160-7290</t>
  </si>
  <si>
    <t>2865-185-8415</t>
  </si>
  <si>
    <t>3295-215-9745</t>
  </si>
  <si>
    <t>275-20-375/20-475/25-600</t>
  </si>
  <si>
    <t>430-24-550/28-38-30-980
Fixation</t>
  </si>
  <si>
    <t>700-35-1400</t>
  </si>
  <si>
    <t>910-46-1830</t>
  </si>
  <si>
    <t>Modified cale(915-61-1830)</t>
  </si>
  <si>
    <t>Reviesed Scale(1275-86-2565)</t>
  </si>
  <si>
    <t>1725-116-3465</t>
  </si>
  <si>
    <t>2590-175-7840</t>
  </si>
  <si>
    <t>2980-200-8980</t>
  </si>
  <si>
    <t>3460-230-10330</t>
  </si>
  <si>
    <t>300-20-400/25-525/25-650</t>
  </si>
  <si>
    <t>460-28-600/30-900-32-1060
Fixation</t>
  </si>
  <si>
    <t>750-40-1550</t>
  </si>
  <si>
    <t>970-52-2010</t>
  </si>
  <si>
    <t>Modified cale(975-69-2010)</t>
  </si>
  <si>
    <t>Reviesed Scale(1355-96-2795)</t>
  </si>
  <si>
    <t>1830-130-3780</t>
  </si>
  <si>
    <t>2745-195-8595</t>
  </si>
  <si>
    <t>3155-255-9905</t>
  </si>
  <si>
    <t>3630-260-11430</t>
  </si>
  <si>
    <t>325-25-450/25-575/25-700</t>
  </si>
  <si>
    <t>490-30-790/32-950-35-1125
Fixation</t>
  </si>
  <si>
    <t>800-45-1700</t>
  </si>
  <si>
    <t>1035-58-2195</t>
  </si>
  <si>
    <t>Modified Scale(1040-77-2195)</t>
  </si>
  <si>
    <t>Reviesed Scale(1440-107-3045)</t>
  </si>
  <si>
    <t>1950-144-4110</t>
  </si>
  <si>
    <t>2925-215-9375</t>
  </si>
  <si>
    <t>3365-245-10715</t>
  </si>
  <si>
    <t>3870-285-12420</t>
  </si>
  <si>
    <t>350-25-475/25-600/30-750</t>
  </si>
  <si>
    <t>520-30-730/35-1010-40-1210
Fixation</t>
  </si>
  <si>
    <t>850-50-1850</t>
  </si>
  <si>
    <t>1100-64-2380</t>
  </si>
  <si>
    <t>Modified Scale(1105-85-2380)</t>
  </si>
  <si>
    <t>Reviesed Scale(1530-119-3315)</t>
  </si>
  <si>
    <t>2065-161-4480</t>
  </si>
  <si>
    <t>3100-240-10300</t>
  </si>
  <si>
    <t>3565-275-11815</t>
  </si>
  <si>
    <t>4100-315-13550</t>
  </si>
  <si>
    <t>375-25-500/30-650/35-825</t>
  </si>
  <si>
    <t>550-35-900/40-1100-50-1350
Fixation</t>
  </si>
  <si>
    <t>900-55-2000</t>
  </si>
  <si>
    <t>1165-71-2585</t>
  </si>
  <si>
    <t>Modified Scale(1160-95-2585)</t>
  </si>
  <si>
    <t>Reviesed Scale(1620-131-3585)</t>
  </si>
  <si>
    <t>2190-177-4845</t>
  </si>
  <si>
    <t>3285-265-11235</t>
  </si>
  <si>
    <t>3780-305-12930</t>
  </si>
  <si>
    <t>4350-350-14850</t>
  </si>
  <si>
    <t>400-35-750/50-1000</t>
  </si>
  <si>
    <t>625-40-825/50-1325-60-1625
Fixation</t>
  </si>
  <si>
    <t>1050-80-2250</t>
  </si>
  <si>
    <t>1350-105-2925</t>
  </si>
  <si>
    <t>Modified Scale(1875-146-4065)</t>
  </si>
  <si>
    <t>2535-197-5490</t>
  </si>
  <si>
    <t>3805-295-12655</t>
  </si>
  <si>
    <t>4375-340-14575</t>
  </si>
  <si>
    <t>5050-390-16750</t>
  </si>
  <si>
    <t>01.06.95</t>
  </si>
  <si>
    <t>500-50-1000/50-1250</t>
  </si>
  <si>
    <t>900-50-1150/61-1750-100-2250</t>
  </si>
  <si>
    <t>1600-120-3040</t>
  </si>
  <si>
    <t>2065-155-3925</t>
  </si>
  <si>
    <t>Reviesed Scale(2870-215-5450)</t>
  </si>
  <si>
    <t>3880-290-7360 (Fix @ 20 %)</t>
  </si>
  <si>
    <t>3880-290-7360 (Fix @ 35 %)</t>
  </si>
  <si>
    <t>6210-465-15510</t>
  </si>
  <si>
    <t>7140-535-17840</t>
  </si>
  <si>
    <t>8210-615-20510</t>
  </si>
  <si>
    <t>1000-75-1750</t>
  </si>
  <si>
    <t>1350-75-1650/100-2650</t>
  </si>
  <si>
    <t>2100-150-3600</t>
  </si>
  <si>
    <t>2710-195-4660</t>
  </si>
  <si>
    <t>Reviesed Scale(3765-271-6475)</t>
  </si>
  <si>
    <t>5085-366-8745 (Fix @ 20 %)</t>
  </si>
  <si>
    <t>5085-366-8745 (Fix @ 35 %)</t>
  </si>
  <si>
    <t>8135-585-19835</t>
  </si>
  <si>
    <t>9355-675-22855</t>
  </si>
  <si>
    <t>10760-775-26260</t>
  </si>
  <si>
    <t>1800-80-2200</t>
  </si>
  <si>
    <t>2250-100-3050</t>
  </si>
  <si>
    <t>3200-160-4480</t>
  </si>
  <si>
    <t>4130-205-5770</t>
  </si>
  <si>
    <t>Reviesed Scale(5740-285-8590)</t>
  </si>
  <si>
    <t>7750-385-11600 (Fix @ 20 %)</t>
  </si>
  <si>
    <t>7750-385-11600 (Fix @ 35 %)</t>
  </si>
  <si>
    <t>12400-615-24700</t>
  </si>
  <si>
    <t>14260-705-28360</t>
  </si>
  <si>
    <t>16400-810-32600</t>
  </si>
  <si>
    <t>2300-100-2600</t>
  </si>
  <si>
    <t>2600-125-3600</t>
  </si>
  <si>
    <t>3800-180-5240</t>
  </si>
  <si>
    <t>4900-235-6780</t>
  </si>
  <si>
    <t>Reviesed Scale(6810-325-10060)</t>
  </si>
  <si>
    <t>9195-440-13595 (Fix @ 20 %)</t>
  </si>
  <si>
    <t>9195-440-13595 (Fix @ 35 %)</t>
  </si>
  <si>
    <t>14710-950-28010</t>
  </si>
  <si>
    <t>16915-1095-32245</t>
  </si>
  <si>
    <t>19455-1260-37095</t>
  </si>
  <si>
    <t>3000-150-4200</t>
  </si>
  <si>
    <t>4200-225-6000</t>
  </si>
  <si>
    <t>5420-290-7740</t>
  </si>
  <si>
    <t>Reviesed Scale(7535-405-11585)</t>
  </si>
  <si>
    <t>10190-545-15640 (Fix @ 20 %)</t>
  </si>
  <si>
    <t>10190-545-15640 (Fix @ 35 %)</t>
  </si>
  <si>
    <t>16305-1070-31285</t>
  </si>
  <si>
    <t>18750-1230-35970</t>
  </si>
  <si>
    <t>21565-1415-41375</t>
  </si>
  <si>
    <t>3250-200-4850</t>
  </si>
  <si>
    <t>4500-250-6500</t>
  </si>
  <si>
    <t>5800-325-8400</t>
  </si>
  <si>
    <t>Reviesed Scale(8075-450-12575)</t>
  </si>
  <si>
    <t>10900-610-17000 (Fix @ 20 %)</t>
  </si>
  <si>
    <t>10900-610-17000 (Fix @ 35 %)</t>
  </si>
  <si>
    <t>17440-1250-34940</t>
  </si>
  <si>
    <t>20055-1440-40215</t>
  </si>
  <si>
    <t>23065-1655-46235</t>
  </si>
  <si>
    <t>Pay Scale  - 01</t>
  </si>
  <si>
    <t xml:space="preserve">Scale </t>
  </si>
  <si>
    <t xml:space="preserve">Time Scale </t>
  </si>
  <si>
    <t>Modification Scale (605-17-860)</t>
  </si>
  <si>
    <t>Revised Scale  (920-26.1310)</t>
  </si>
  <si>
    <t>Pay Scale  - 02</t>
  </si>
  <si>
    <t>Reviesed Scale (945-32-1425</t>
  </si>
  <si>
    <t>Pay Scale  - 03</t>
  </si>
  <si>
    <t>Reviesed Scale (975-37-1530)</t>
  </si>
  <si>
    <t>Pay Scale  - 04</t>
  </si>
  <si>
    <t>Reviesed Scale (1005-43-1650)</t>
  </si>
  <si>
    <t>Pay Scale  - 05</t>
  </si>
  <si>
    <t>Modified Scale (705-33-1200)</t>
  </si>
  <si>
    <t>Reviesed Scale (1035-49-1770)</t>
  </si>
  <si>
    <t>Pay Scale  - 06</t>
  </si>
  <si>
    <t>Reviesed Scale (1065-54-1875)</t>
  </si>
  <si>
    <t>Pay Scale  - 07</t>
  </si>
  <si>
    <t>Reviesed Scale (1095-60-1995)</t>
  </si>
  <si>
    <t>Pay Scale  - 08</t>
  </si>
  <si>
    <t>Reviesed Scale (1140-65-2115)</t>
  </si>
  <si>
    <t>Pay Scale  - 09</t>
  </si>
  <si>
    <t>Reviesed Scale (1185-72-2265)</t>
  </si>
  <si>
    <t>Pay Scale  - 10</t>
  </si>
  <si>
    <t>Modified Scale (870-56-1710)</t>
  </si>
  <si>
    <t>Reviesed Scale (1230-79-2415)</t>
  </si>
  <si>
    <t>Pay Scale  - 11</t>
  </si>
  <si>
    <t>Reviesed Scale (1275-86-2565)</t>
  </si>
  <si>
    <t>Pay Scale  - 12</t>
  </si>
  <si>
    <t>Reviesed Scale (1355-96-2795)</t>
  </si>
  <si>
    <t>Pay Scale  - 13</t>
  </si>
  <si>
    <t>Modified Scale (1040-77-2195)</t>
  </si>
  <si>
    <t>Reviesed Scale (1440-107-3045)</t>
  </si>
  <si>
    <t>Pay Scale  - 14</t>
  </si>
  <si>
    <t>Modified Scale (1105-85-2380)</t>
  </si>
  <si>
    <t>Reviesed Scale (1530-119-3315)</t>
  </si>
  <si>
    <t>Pay Scale  - 15</t>
  </si>
  <si>
    <t>Modified Scale (1160-95-2585)</t>
  </si>
  <si>
    <t>Reviesed Scale (1620-131-3585)</t>
  </si>
  <si>
    <t>Pay Scale  - 16</t>
  </si>
  <si>
    <t>Modified Scale (1875-146-4065)</t>
  </si>
  <si>
    <t>Pay Scale  - 17</t>
  </si>
  <si>
    <t>Reviesed Scale (2870-215-5450)</t>
  </si>
  <si>
    <t>Pay Scale  - 18</t>
  </si>
  <si>
    <t>Reviesed Scale (3765-271-6475)</t>
  </si>
  <si>
    <t>Pay Scale  - 19</t>
  </si>
  <si>
    <t>Reviesed Scale (5740-285-8590)</t>
  </si>
  <si>
    <t>Pay Scale  - 20</t>
  </si>
  <si>
    <t>Reviesed Scale (6810-325-10060)</t>
  </si>
  <si>
    <t>Pay Scale  - 21</t>
  </si>
  <si>
    <t>Reviesed Scale (7535-405-11585)</t>
  </si>
  <si>
    <t>Pay Scale  - 22</t>
  </si>
  <si>
    <t>Reviesed Scale (8075-450-12575)</t>
  </si>
  <si>
    <t>2275-85-4825</t>
  </si>
  <si>
    <t>2615-100-5615</t>
  </si>
  <si>
    <t>3430-230-10330</t>
  </si>
  <si>
    <t>2970-90-5670</t>
  </si>
  <si>
    <t>01.07.2008</t>
  </si>
  <si>
    <t>3140-120-6740</t>
  </si>
  <si>
    <t>3240-140-7440</t>
  </si>
  <si>
    <t>3340-160-8140</t>
  </si>
  <si>
    <t>3430-175-8680</t>
  </si>
  <si>
    <t>3530-190-9230</t>
  </si>
  <si>
    <t>3665-210-9965</t>
  </si>
  <si>
    <t>3820-230-10720</t>
  </si>
  <si>
    <t>3955-260-11755</t>
  </si>
  <si>
    <t>4115-275-12365</t>
  </si>
  <si>
    <t>4845-340-15045</t>
  </si>
  <si>
    <t>4920-380-16320</t>
  </si>
  <si>
    <t>5220-420-17820</t>
  </si>
  <si>
    <t>6060-470-20160</t>
  </si>
  <si>
    <t>9850-740-24650</t>
  </si>
  <si>
    <t>12910-930-31510</t>
  </si>
  <si>
    <t>19680-970-39080</t>
  </si>
  <si>
    <t>23345-1510-44485</t>
  </si>
  <si>
    <t>25880-1700-49680</t>
  </si>
  <si>
    <t>27680-1985-65470</t>
  </si>
  <si>
    <t>4355-310-13665</t>
  </si>
  <si>
    <t>3035-100-6035</t>
  </si>
  <si>
    <t>4800-150-9300</t>
  </si>
  <si>
    <t>01.07.2011</t>
  </si>
  <si>
    <t>4900-170-10000</t>
  </si>
  <si>
    <t>5050-200-11050</t>
  </si>
  <si>
    <t>5200-230-12100</t>
  </si>
  <si>
    <t>5400-260-13200</t>
  </si>
  <si>
    <t>5600-290-14300</t>
  </si>
  <si>
    <t>5800-320-15400</t>
  </si>
  <si>
    <t>6000-350-16500</t>
  </si>
  <si>
    <t>6200-380-17600</t>
  </si>
  <si>
    <t>6400-420-19000</t>
  </si>
  <si>
    <t>6600-460-20400</t>
  </si>
  <si>
    <t>7000-500-22000</t>
  </si>
  <si>
    <t>7500-550-24000</t>
  </si>
  <si>
    <t>8000-610-26300</t>
  </si>
  <si>
    <t>8500-700-29500</t>
  </si>
  <si>
    <t>10000-800-34000</t>
  </si>
  <si>
    <t>16000-1200-40000</t>
  </si>
  <si>
    <t>20000-1500-50000</t>
  </si>
  <si>
    <t>31000-1600-63000</t>
  </si>
  <si>
    <t>36000-2350-68900</t>
  </si>
  <si>
    <t>40000-2600-76400</t>
  </si>
  <si>
    <t>43000-3050-85700</t>
  </si>
  <si>
    <t>4645-340-14845</t>
  </si>
  <si>
    <t>4355-310-13655</t>
  </si>
  <si>
    <t>27680-1985-55470</t>
  </si>
  <si>
    <t>6210-195-12060</t>
  </si>
  <si>
    <t>01.07.2015</t>
  </si>
  <si>
    <t>6335-220-12935</t>
  </si>
  <si>
    <t>6535-260-14335</t>
  </si>
  <si>
    <t>6985-340-17185</t>
  </si>
  <si>
    <t>7235-375-18485</t>
  </si>
  <si>
    <t>7490-415-19940</t>
  </si>
  <si>
    <t>7750-455-21400</t>
  </si>
  <si>
    <t>8015-495-22865</t>
  </si>
  <si>
    <t>8275-544-24595</t>
  </si>
  <si>
    <t>8540-595-26390</t>
  </si>
  <si>
    <t>9055-650-28555</t>
  </si>
  <si>
    <t>9700-715-31150</t>
  </si>
  <si>
    <t>10340-790-34040</t>
  </si>
  <si>
    <t>10985-905-38135</t>
  </si>
  <si>
    <t>12910-1035-43960</t>
  </si>
  <si>
    <t>20680-1555-51780</t>
  </si>
  <si>
    <t>25940-1950-64940</t>
  </si>
  <si>
    <t>40155-2075-81655</t>
  </si>
  <si>
    <t>46705-3050-89405</t>
  </si>
  <si>
    <t>51885-3375-99135</t>
  </si>
  <si>
    <t>55755-3960-111195</t>
  </si>
  <si>
    <t>6730-300-15730</t>
  </si>
  <si>
    <t>01.07.2016</t>
  </si>
  <si>
    <t>7640-240-14840</t>
  </si>
  <si>
    <t>7790-275-16040</t>
  </si>
  <si>
    <t>8040-325-17790</t>
  </si>
  <si>
    <t>8280-370-19380</t>
  </si>
  <si>
    <t>8590-420-21190</t>
  </si>
  <si>
    <t>8900-470-23000</t>
  </si>
  <si>
    <t>9220-510-24520</t>
  </si>
  <si>
    <t>9540-560-26340</t>
  </si>
  <si>
    <t>9860-610-28160</t>
  </si>
  <si>
    <t>10180-670-30280</t>
  </si>
  <si>
    <t>10510-740-32710</t>
  </si>
  <si>
    <t>11140-800-35140</t>
  </si>
  <si>
    <t>11930-880-38330</t>
  </si>
  <si>
    <t>12720-980-42120</t>
  </si>
  <si>
    <t>13510-1120-47110</t>
  </si>
  <si>
    <t>15880-1280-54280</t>
  </si>
  <si>
    <t>25440-1930-64040</t>
  </si>
  <si>
    <t>31890-2400-79890</t>
  </si>
  <si>
    <t>49370-2560-100570</t>
  </si>
  <si>
    <t>57410-3750-109910</t>
  </si>
  <si>
    <t>63780-4150-121880</t>
  </si>
  <si>
    <t>68540-4870-136720</t>
  </si>
  <si>
    <t>01.07.2017</t>
  </si>
  <si>
    <t>Expected / Tentative Revies Pay Scale with effect from 01-07-2017</t>
  </si>
  <si>
    <t>9125-285-176755</t>
  </si>
  <si>
    <t>9310-325-19060</t>
  </si>
  <si>
    <t>9610-385-21160</t>
  </si>
  <si>
    <t>9900-440-23100</t>
  </si>
  <si>
    <t>10615-560-27415</t>
  </si>
  <si>
    <t>10985-605-29135</t>
  </si>
  <si>
    <t>11770-725-33520</t>
  </si>
  <si>
    <t>12570-880-38970</t>
  </si>
  <si>
    <t>13320-955-41970</t>
  </si>
  <si>
    <t>15180-1170-50280</t>
  </si>
  <si>
    <t>16120-1330-56020</t>
  </si>
  <si>
    <t>18910-1515-64360</t>
  </si>
  <si>
    <t>30365-2300-76365</t>
  </si>
  <si>
    <t>38345-2865-95645</t>
  </si>
  <si>
    <t>76720-5000-146720</t>
  </si>
  <si>
    <t>10260-500-25260</t>
  </si>
  <si>
    <t>11375-665-31325</t>
  </si>
  <si>
    <t>12160-800-36160</t>
  </si>
  <si>
    <t>14255-1050-45755</t>
  </si>
  <si>
    <t>59210-3045-120100</t>
  </si>
  <si>
    <t>69085-4505-122080</t>
  </si>
  <si>
    <t>82380-5865-164490</t>
  </si>
  <si>
    <t>Note: 01. Adhoc allowance 2010 @ 50% will be discontinude w.e.f 01.07.2017, which is already merged in revised basic pay scale 2017</t>
  </si>
  <si>
    <t>02. 10% Adhoc relief will be admisable to all employees on runing basic pay scale 2017</t>
  </si>
  <si>
    <t>03. All other allowances shall be stand frozen level 30.06.2017</t>
  </si>
  <si>
    <t>Prepared by</t>
  </si>
  <si>
    <t>ABDUL WAHEED RAHAT,</t>
  </si>
  <si>
    <t xml:space="preserve">Junior Clerk (B-07), 0300-3220990 Government Girls Higher Secondary School, </t>
  </si>
  <si>
    <t xml:space="preserve">Fatima Jinnah District Shaheed Benazirabad, </t>
  </si>
  <si>
    <t>Nawabshah, Office # 0244-9370314, 0300-3220990-0315-3768126 email. rahatfj@gmail.com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</si>
</sst>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3.5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4" fontId="9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readingOrder="1"/>
    </xf>
    <xf numFmtId="0" fontId="0" fillId="0" borderId="10" xfId="0" applyBorder="1" applyAlignment="1">
      <alignment readingOrder="1"/>
    </xf>
    <xf numFmtId="0" fontId="11" fillId="0" borderId="0" xfId="0" applyFont="1" applyAlignment="1">
      <alignment/>
    </xf>
    <xf numFmtId="0" fontId="33" fillId="0" borderId="17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 readingOrder="1"/>
    </xf>
    <xf numFmtId="0" fontId="33" fillId="0" borderId="16" xfId="0" applyFont="1" applyBorder="1" applyAlignment="1">
      <alignment horizontal="left" vertical="center" readingOrder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3"/>
  <sheetViews>
    <sheetView view="pageLayout" workbookViewId="0" topLeftCell="A467">
      <selection activeCell="B1" sqref="B1:AH469"/>
    </sheetView>
  </sheetViews>
  <sheetFormatPr defaultColWidth="9.140625" defaultRowHeight="12.75"/>
  <cols>
    <col min="1" max="1" width="10.421875" style="0" customWidth="1"/>
    <col min="2" max="2" width="39.57421875" style="26" customWidth="1"/>
    <col min="3" max="3" width="14.140625" style="24" customWidth="1"/>
    <col min="4" max="34" width="9.8515625" style="0" customWidth="1"/>
  </cols>
  <sheetData>
    <row r="1" spans="2:34" ht="26.25" customHeight="1">
      <c r="B1" s="55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4" s="1" customFormat="1" ht="29.25" customHeight="1">
      <c r="A2" s="3"/>
      <c r="B2" s="57" t="s">
        <v>26</v>
      </c>
      <c r="C2" s="63" t="s">
        <v>27</v>
      </c>
      <c r="D2" s="54" t="s">
        <v>28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</row>
    <row r="3" spans="1:34" ht="42.75" customHeight="1">
      <c r="A3" s="4"/>
      <c r="B3" s="58"/>
      <c r="C3" s="64"/>
      <c r="D3" s="29">
        <v>0</v>
      </c>
      <c r="E3" s="29">
        <v>1</v>
      </c>
      <c r="F3" s="29">
        <v>2</v>
      </c>
      <c r="G3" s="29">
        <v>3</v>
      </c>
      <c r="H3" s="29">
        <v>4</v>
      </c>
      <c r="I3" s="29">
        <v>5</v>
      </c>
      <c r="J3" s="29">
        <v>6</v>
      </c>
      <c r="K3" s="29">
        <v>7</v>
      </c>
      <c r="L3" s="29">
        <v>8</v>
      </c>
      <c r="M3" s="29">
        <v>9</v>
      </c>
      <c r="N3" s="29">
        <v>10</v>
      </c>
      <c r="O3" s="29">
        <v>11</v>
      </c>
      <c r="P3" s="29">
        <v>12</v>
      </c>
      <c r="Q3" s="29">
        <v>13</v>
      </c>
      <c r="R3" s="29">
        <v>14</v>
      </c>
      <c r="S3" s="29">
        <v>15</v>
      </c>
      <c r="T3" s="29">
        <v>16</v>
      </c>
      <c r="U3" s="29">
        <v>17</v>
      </c>
      <c r="V3" s="29">
        <v>18</v>
      </c>
      <c r="W3" s="29">
        <v>19</v>
      </c>
      <c r="X3" s="29">
        <v>20</v>
      </c>
      <c r="Y3" s="29">
        <v>21</v>
      </c>
      <c r="Z3" s="29">
        <v>22</v>
      </c>
      <c r="AA3" s="29">
        <v>23</v>
      </c>
      <c r="AB3" s="29">
        <v>24</v>
      </c>
      <c r="AC3" s="29">
        <v>25</v>
      </c>
      <c r="AD3" s="29">
        <v>26</v>
      </c>
      <c r="AE3" s="29">
        <v>27</v>
      </c>
      <c r="AF3" s="29">
        <v>28</v>
      </c>
      <c r="AG3" s="29">
        <v>29</v>
      </c>
      <c r="AH3" s="29">
        <v>30</v>
      </c>
    </row>
    <row r="4" spans="1:34" ht="42.75" customHeight="1">
      <c r="A4" s="4"/>
      <c r="B4" s="30" t="s">
        <v>25</v>
      </c>
      <c r="C4" s="31" t="s">
        <v>24</v>
      </c>
      <c r="D4" s="29">
        <v>100</v>
      </c>
      <c r="E4" s="29">
        <v>102</v>
      </c>
      <c r="F4" s="29">
        <v>104</v>
      </c>
      <c r="G4" s="29">
        <v>106</v>
      </c>
      <c r="H4" s="29">
        <v>108</v>
      </c>
      <c r="I4" s="29">
        <v>110</v>
      </c>
      <c r="J4" s="29">
        <v>112</v>
      </c>
      <c r="K4" s="29">
        <v>114</v>
      </c>
      <c r="L4" s="29">
        <v>116</v>
      </c>
      <c r="M4" s="29">
        <v>119</v>
      </c>
      <c r="N4" s="29">
        <v>122</v>
      </c>
      <c r="O4" s="29">
        <v>125</v>
      </c>
      <c r="P4" s="29">
        <v>128</v>
      </c>
      <c r="Q4" s="29">
        <v>131</v>
      </c>
      <c r="R4" s="29">
        <v>134</v>
      </c>
      <c r="S4" s="29">
        <v>137</v>
      </c>
      <c r="T4" s="29">
        <v>140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42.75" customHeight="1">
      <c r="A5" s="4"/>
      <c r="B5" s="61" t="s">
        <v>23</v>
      </c>
      <c r="C5" s="59" t="s">
        <v>22</v>
      </c>
      <c r="D5" s="29">
        <v>250</v>
      </c>
      <c r="E5" s="29">
        <f aca="true" t="shared" si="0" ref="E5:J5">D5+5</f>
        <v>255</v>
      </c>
      <c r="F5" s="29">
        <f t="shared" si="0"/>
        <v>260</v>
      </c>
      <c r="G5" s="29">
        <f t="shared" si="0"/>
        <v>265</v>
      </c>
      <c r="H5" s="29">
        <f t="shared" si="0"/>
        <v>270</v>
      </c>
      <c r="I5" s="29">
        <f t="shared" si="0"/>
        <v>275</v>
      </c>
      <c r="J5" s="29">
        <f t="shared" si="0"/>
        <v>280</v>
      </c>
      <c r="K5" s="29">
        <v>286</v>
      </c>
      <c r="L5" s="29">
        <f>K5+6</f>
        <v>292</v>
      </c>
      <c r="M5" s="29">
        <f aca="true" t="shared" si="1" ref="M5:T5">L5+6</f>
        <v>298</v>
      </c>
      <c r="N5" s="29">
        <f t="shared" si="1"/>
        <v>304</v>
      </c>
      <c r="O5" s="29">
        <f t="shared" si="1"/>
        <v>310</v>
      </c>
      <c r="P5" s="29">
        <f t="shared" si="1"/>
        <v>316</v>
      </c>
      <c r="Q5" s="29">
        <f t="shared" si="1"/>
        <v>322</v>
      </c>
      <c r="R5" s="29">
        <f t="shared" si="1"/>
        <v>328</v>
      </c>
      <c r="S5" s="29">
        <f t="shared" si="1"/>
        <v>334</v>
      </c>
      <c r="T5" s="29">
        <f t="shared" si="1"/>
        <v>340</v>
      </c>
      <c r="U5" s="29">
        <v>347</v>
      </c>
      <c r="V5" s="29">
        <v>354</v>
      </c>
      <c r="W5" s="29">
        <v>361</v>
      </c>
      <c r="X5" s="29">
        <v>368</v>
      </c>
      <c r="Y5" s="29">
        <v>375</v>
      </c>
      <c r="Z5" s="29"/>
      <c r="AA5" s="29"/>
      <c r="AB5" s="29"/>
      <c r="AC5" s="29"/>
      <c r="AD5" s="29"/>
      <c r="AE5" s="29"/>
      <c r="AF5" s="29"/>
      <c r="AG5" s="29"/>
      <c r="AH5" s="29"/>
    </row>
    <row r="6" spans="1:34" ht="42.75" customHeight="1">
      <c r="A6" s="4"/>
      <c r="B6" s="58"/>
      <c r="C6" s="60"/>
      <c r="D6" s="29">
        <v>250</v>
      </c>
      <c r="E6" s="29">
        <v>250</v>
      </c>
      <c r="F6" s="29">
        <v>250</v>
      </c>
      <c r="G6" s="29">
        <v>250</v>
      </c>
      <c r="H6" s="29">
        <v>250</v>
      </c>
      <c r="I6" s="29">
        <v>250</v>
      </c>
      <c r="J6" s="29">
        <v>250</v>
      </c>
      <c r="K6" s="29">
        <v>250</v>
      </c>
      <c r="L6" s="29">
        <v>250</v>
      </c>
      <c r="M6" s="29">
        <v>255</v>
      </c>
      <c r="N6" s="29">
        <v>260</v>
      </c>
      <c r="O6" s="29">
        <v>260</v>
      </c>
      <c r="P6" s="29">
        <v>265</v>
      </c>
      <c r="Q6" s="29">
        <v>270</v>
      </c>
      <c r="R6" s="29">
        <v>270</v>
      </c>
      <c r="S6" s="29">
        <v>275</v>
      </c>
      <c r="T6" s="29">
        <v>275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42.75" customHeight="1">
      <c r="A7" s="4"/>
      <c r="B7" s="30" t="s">
        <v>21</v>
      </c>
      <c r="C7" s="59" t="s">
        <v>19</v>
      </c>
      <c r="D7" s="29">
        <v>440</v>
      </c>
      <c r="E7" s="29">
        <f>D7+10</f>
        <v>450</v>
      </c>
      <c r="F7" s="29">
        <f aca="true" t="shared" si="2" ref="F7:X7">E7+10</f>
        <v>460</v>
      </c>
      <c r="G7" s="29">
        <f t="shared" si="2"/>
        <v>470</v>
      </c>
      <c r="H7" s="29">
        <f t="shared" si="2"/>
        <v>480</v>
      </c>
      <c r="I7" s="29">
        <f t="shared" si="2"/>
        <v>490</v>
      </c>
      <c r="J7" s="29">
        <f t="shared" si="2"/>
        <v>500</v>
      </c>
      <c r="K7" s="29">
        <f t="shared" si="2"/>
        <v>510</v>
      </c>
      <c r="L7" s="29">
        <f t="shared" si="2"/>
        <v>520</v>
      </c>
      <c r="M7" s="29">
        <f t="shared" si="2"/>
        <v>530</v>
      </c>
      <c r="N7" s="29">
        <f t="shared" si="2"/>
        <v>540</v>
      </c>
      <c r="O7" s="29">
        <f t="shared" si="2"/>
        <v>550</v>
      </c>
      <c r="P7" s="29">
        <f t="shared" si="2"/>
        <v>560</v>
      </c>
      <c r="Q7" s="29">
        <f t="shared" si="2"/>
        <v>570</v>
      </c>
      <c r="R7" s="29">
        <f t="shared" si="2"/>
        <v>580</v>
      </c>
      <c r="S7" s="29">
        <f t="shared" si="2"/>
        <v>590</v>
      </c>
      <c r="T7" s="29">
        <f t="shared" si="2"/>
        <v>600</v>
      </c>
      <c r="U7" s="29">
        <f t="shared" si="2"/>
        <v>610</v>
      </c>
      <c r="V7" s="29">
        <f t="shared" si="2"/>
        <v>620</v>
      </c>
      <c r="W7" s="29">
        <f t="shared" si="2"/>
        <v>630</v>
      </c>
      <c r="X7" s="29">
        <f t="shared" si="2"/>
        <v>640</v>
      </c>
      <c r="Y7" s="29">
        <v>640</v>
      </c>
      <c r="Z7" s="29"/>
      <c r="AA7" s="29"/>
      <c r="AB7" s="29"/>
      <c r="AC7" s="29"/>
      <c r="AD7" s="29"/>
      <c r="AE7" s="29"/>
      <c r="AF7" s="29"/>
      <c r="AG7" s="29"/>
      <c r="AH7" s="29"/>
    </row>
    <row r="8" spans="1:34" ht="42.75" customHeight="1">
      <c r="A8" s="4"/>
      <c r="B8" s="30" t="s">
        <v>20</v>
      </c>
      <c r="C8" s="60"/>
      <c r="D8" s="29">
        <v>470</v>
      </c>
      <c r="E8" s="29">
        <v>480</v>
      </c>
      <c r="F8" s="29">
        <v>480</v>
      </c>
      <c r="G8" s="29">
        <v>490</v>
      </c>
      <c r="H8" s="29">
        <v>490</v>
      </c>
      <c r="I8" s="29">
        <v>500</v>
      </c>
      <c r="J8" s="29">
        <v>510</v>
      </c>
      <c r="K8" s="29">
        <v>510</v>
      </c>
      <c r="L8" s="29">
        <v>520</v>
      </c>
      <c r="M8" s="29">
        <v>530</v>
      </c>
      <c r="N8" s="29">
        <v>530</v>
      </c>
      <c r="O8" s="29">
        <v>540</v>
      </c>
      <c r="P8" s="29">
        <v>550</v>
      </c>
      <c r="Q8" s="29">
        <v>560</v>
      </c>
      <c r="R8" s="29">
        <v>560</v>
      </c>
      <c r="S8" s="29">
        <v>570</v>
      </c>
      <c r="T8" s="29">
        <v>580</v>
      </c>
      <c r="U8" s="29">
        <v>590</v>
      </c>
      <c r="V8" s="29">
        <v>600</v>
      </c>
      <c r="W8" s="29">
        <v>620</v>
      </c>
      <c r="X8" s="29">
        <v>630</v>
      </c>
      <c r="Y8" s="29">
        <v>640</v>
      </c>
      <c r="Z8" s="29"/>
      <c r="AA8" s="29"/>
      <c r="AB8" s="29"/>
      <c r="AC8" s="29"/>
      <c r="AD8" s="29"/>
      <c r="AE8" s="29"/>
      <c r="AF8" s="29"/>
      <c r="AG8" s="29"/>
      <c r="AH8" s="29"/>
    </row>
    <row r="9" spans="1:34" ht="42.75" customHeight="1">
      <c r="A9" s="4"/>
      <c r="B9" s="30" t="s">
        <v>13</v>
      </c>
      <c r="C9" s="31" t="s">
        <v>18</v>
      </c>
      <c r="D9" s="29">
        <v>59</v>
      </c>
      <c r="E9" s="29">
        <v>61</v>
      </c>
      <c r="F9" s="29">
        <v>62</v>
      </c>
      <c r="G9" s="29">
        <v>63</v>
      </c>
      <c r="H9" s="29">
        <v>65</v>
      </c>
      <c r="I9" s="29">
        <v>66</v>
      </c>
      <c r="J9" s="29">
        <v>68</v>
      </c>
      <c r="K9" s="29">
        <v>69</v>
      </c>
      <c r="L9" s="29">
        <v>70</v>
      </c>
      <c r="M9" s="29">
        <v>72</v>
      </c>
      <c r="N9" s="29">
        <v>73</v>
      </c>
      <c r="O9" s="29">
        <v>74</v>
      </c>
      <c r="P9" s="29">
        <v>76</v>
      </c>
      <c r="Q9" s="29">
        <v>77</v>
      </c>
      <c r="R9" s="29">
        <v>78</v>
      </c>
      <c r="S9" s="29">
        <v>80</v>
      </c>
      <c r="T9" s="29">
        <v>81</v>
      </c>
      <c r="U9" s="29">
        <v>82</v>
      </c>
      <c r="V9" s="29">
        <v>84</v>
      </c>
      <c r="W9" s="29">
        <v>85</v>
      </c>
      <c r="X9" s="29">
        <v>86</v>
      </c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42.75" customHeight="1">
      <c r="A10" s="4"/>
      <c r="B10" s="30" t="s">
        <v>13</v>
      </c>
      <c r="C10" s="31" t="s">
        <v>17</v>
      </c>
      <c r="D10" s="29">
        <v>79</v>
      </c>
      <c r="E10" s="29">
        <v>81</v>
      </c>
      <c r="F10" s="29">
        <v>83</v>
      </c>
      <c r="G10" s="29">
        <v>85</v>
      </c>
      <c r="H10" s="29">
        <v>86</v>
      </c>
      <c r="I10" s="29">
        <v>88</v>
      </c>
      <c r="J10" s="29">
        <v>90</v>
      </c>
      <c r="K10" s="29">
        <v>92</v>
      </c>
      <c r="L10" s="29">
        <v>94</v>
      </c>
      <c r="M10" s="29">
        <v>95</v>
      </c>
      <c r="N10" s="29">
        <v>97</v>
      </c>
      <c r="O10" s="29">
        <v>99</v>
      </c>
      <c r="P10" s="29">
        <v>101</v>
      </c>
      <c r="Q10" s="29">
        <v>103</v>
      </c>
      <c r="R10" s="29">
        <v>104</v>
      </c>
      <c r="S10" s="29">
        <v>106</v>
      </c>
      <c r="T10" s="29">
        <v>108</v>
      </c>
      <c r="U10" s="29">
        <v>110</v>
      </c>
      <c r="V10" s="29">
        <v>112</v>
      </c>
      <c r="W10" s="29">
        <v>113</v>
      </c>
      <c r="X10" s="29">
        <v>115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42.75" customHeight="1">
      <c r="A11" s="4"/>
      <c r="B11" s="30" t="s">
        <v>16</v>
      </c>
      <c r="C11" s="31" t="s">
        <v>15</v>
      </c>
      <c r="D11" s="29">
        <v>600</v>
      </c>
      <c r="E11" s="29">
        <f>D11+13</f>
        <v>613</v>
      </c>
      <c r="F11" s="29">
        <f aca="true" t="shared" si="3" ref="F11:X11">E11+13</f>
        <v>626</v>
      </c>
      <c r="G11" s="29">
        <f t="shared" si="3"/>
        <v>639</v>
      </c>
      <c r="H11" s="29">
        <f t="shared" si="3"/>
        <v>652</v>
      </c>
      <c r="I11" s="29">
        <f t="shared" si="3"/>
        <v>665</v>
      </c>
      <c r="J11" s="29">
        <f t="shared" si="3"/>
        <v>678</v>
      </c>
      <c r="K11" s="29">
        <f t="shared" si="3"/>
        <v>691</v>
      </c>
      <c r="L11" s="29">
        <f t="shared" si="3"/>
        <v>704</v>
      </c>
      <c r="M11" s="29">
        <f t="shared" si="3"/>
        <v>717</v>
      </c>
      <c r="N11" s="29">
        <f t="shared" si="3"/>
        <v>730</v>
      </c>
      <c r="O11" s="29">
        <f t="shared" si="3"/>
        <v>743</v>
      </c>
      <c r="P11" s="29">
        <f t="shared" si="3"/>
        <v>756</v>
      </c>
      <c r="Q11" s="29">
        <f t="shared" si="3"/>
        <v>769</v>
      </c>
      <c r="R11" s="29">
        <f t="shared" si="3"/>
        <v>782</v>
      </c>
      <c r="S11" s="29">
        <f t="shared" si="3"/>
        <v>795</v>
      </c>
      <c r="T11" s="29">
        <f t="shared" si="3"/>
        <v>808</v>
      </c>
      <c r="U11" s="29">
        <f t="shared" si="3"/>
        <v>821</v>
      </c>
      <c r="V11" s="29">
        <f t="shared" si="3"/>
        <v>834</v>
      </c>
      <c r="W11" s="29">
        <f t="shared" si="3"/>
        <v>847</v>
      </c>
      <c r="X11" s="29">
        <f t="shared" si="3"/>
        <v>860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42.75" customHeight="1">
      <c r="A12" s="4"/>
      <c r="B12" s="30" t="s">
        <v>13</v>
      </c>
      <c r="C12" s="32" t="s">
        <v>14</v>
      </c>
      <c r="D12" s="29">
        <v>17</v>
      </c>
      <c r="E12" s="29">
        <v>17</v>
      </c>
      <c r="F12" s="29">
        <v>18</v>
      </c>
      <c r="G12" s="29">
        <v>18</v>
      </c>
      <c r="H12" s="29">
        <v>18</v>
      </c>
      <c r="I12" s="29">
        <v>19</v>
      </c>
      <c r="J12" s="29">
        <v>19</v>
      </c>
      <c r="K12" s="29">
        <v>19</v>
      </c>
      <c r="L12" s="29">
        <v>20</v>
      </c>
      <c r="M12" s="29">
        <v>20</v>
      </c>
      <c r="N12" s="29">
        <v>20</v>
      </c>
      <c r="O12" s="29">
        <v>21</v>
      </c>
      <c r="P12" s="29">
        <v>21</v>
      </c>
      <c r="Q12" s="29">
        <v>22</v>
      </c>
      <c r="R12" s="29">
        <v>22</v>
      </c>
      <c r="S12" s="29">
        <v>22</v>
      </c>
      <c r="T12" s="29">
        <v>23</v>
      </c>
      <c r="U12" s="29">
        <v>23</v>
      </c>
      <c r="V12" s="29">
        <v>23</v>
      </c>
      <c r="W12" s="29">
        <v>24</v>
      </c>
      <c r="X12" s="29">
        <v>24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42.75" customHeight="1">
      <c r="A13" s="4"/>
      <c r="B13" s="30" t="s">
        <v>11</v>
      </c>
      <c r="C13" s="31" t="s">
        <v>12</v>
      </c>
      <c r="D13" s="29">
        <v>605</v>
      </c>
      <c r="E13" s="29">
        <f>D13+17</f>
        <v>622</v>
      </c>
      <c r="F13" s="29">
        <f aca="true" t="shared" si="4" ref="F13:S13">E13+17</f>
        <v>639</v>
      </c>
      <c r="G13" s="29">
        <f t="shared" si="4"/>
        <v>656</v>
      </c>
      <c r="H13" s="29">
        <f t="shared" si="4"/>
        <v>673</v>
      </c>
      <c r="I13" s="29">
        <f t="shared" si="4"/>
        <v>690</v>
      </c>
      <c r="J13" s="29">
        <f t="shared" si="4"/>
        <v>707</v>
      </c>
      <c r="K13" s="29">
        <f t="shared" si="4"/>
        <v>724</v>
      </c>
      <c r="L13" s="29">
        <f t="shared" si="4"/>
        <v>741</v>
      </c>
      <c r="M13" s="29">
        <f t="shared" si="4"/>
        <v>758</v>
      </c>
      <c r="N13" s="29">
        <f t="shared" si="4"/>
        <v>775</v>
      </c>
      <c r="O13" s="29">
        <f t="shared" si="4"/>
        <v>792</v>
      </c>
      <c r="P13" s="29">
        <f t="shared" si="4"/>
        <v>809</v>
      </c>
      <c r="Q13" s="29">
        <f t="shared" si="4"/>
        <v>826</v>
      </c>
      <c r="R13" s="29">
        <f t="shared" si="4"/>
        <v>843</v>
      </c>
      <c r="S13" s="29">
        <f t="shared" si="4"/>
        <v>860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42.75" customHeight="1">
      <c r="A14" s="4"/>
      <c r="B14" s="30" t="s">
        <v>9</v>
      </c>
      <c r="C14" s="59" t="s">
        <v>8</v>
      </c>
      <c r="D14" s="29">
        <v>1007</v>
      </c>
      <c r="E14" s="29">
        <v>1022</v>
      </c>
      <c r="F14" s="29">
        <v>1038</v>
      </c>
      <c r="G14" s="29">
        <v>1052</v>
      </c>
      <c r="H14" s="29">
        <v>1068</v>
      </c>
      <c r="I14" s="29">
        <v>1084</v>
      </c>
      <c r="J14" s="29">
        <v>1098</v>
      </c>
      <c r="K14" s="29">
        <v>1114</v>
      </c>
      <c r="L14" s="29">
        <v>1130</v>
      </c>
      <c r="M14" s="29">
        <v>1144</v>
      </c>
      <c r="N14" s="29">
        <v>1160</v>
      </c>
      <c r="O14" s="29">
        <v>1176</v>
      </c>
      <c r="P14" s="29">
        <v>1190</v>
      </c>
      <c r="Q14" s="29">
        <v>1207</v>
      </c>
      <c r="R14" s="29">
        <v>1221</v>
      </c>
      <c r="S14" s="29">
        <v>1236</v>
      </c>
      <c r="T14" s="29">
        <v>1252</v>
      </c>
      <c r="U14" s="29">
        <v>1267</v>
      </c>
      <c r="V14" s="29">
        <v>1282</v>
      </c>
      <c r="W14" s="29">
        <v>1298</v>
      </c>
      <c r="X14" s="29">
        <v>1313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42.75" customHeight="1">
      <c r="A15" s="4"/>
      <c r="B15" s="30" t="s">
        <v>10</v>
      </c>
      <c r="C15" s="60"/>
      <c r="D15" s="29">
        <v>1024</v>
      </c>
      <c r="E15" s="29">
        <v>1024</v>
      </c>
      <c r="F15" s="29">
        <v>1050</v>
      </c>
      <c r="G15" s="29">
        <v>1076</v>
      </c>
      <c r="H15" s="29">
        <v>1076</v>
      </c>
      <c r="I15" s="29">
        <v>1102</v>
      </c>
      <c r="J15" s="29">
        <v>1102</v>
      </c>
      <c r="K15" s="29">
        <v>1128</v>
      </c>
      <c r="L15" s="29">
        <v>1154</v>
      </c>
      <c r="M15" s="29">
        <v>1154</v>
      </c>
      <c r="N15" s="29">
        <v>1180</v>
      </c>
      <c r="O15" s="29">
        <v>1180</v>
      </c>
      <c r="P15" s="29">
        <v>1206</v>
      </c>
      <c r="Q15" s="29">
        <v>1232</v>
      </c>
      <c r="R15" s="29">
        <v>1232</v>
      </c>
      <c r="S15" s="29">
        <v>1258</v>
      </c>
      <c r="T15" s="29">
        <v>1258</v>
      </c>
      <c r="U15" s="29">
        <v>1284</v>
      </c>
      <c r="V15" s="29">
        <v>1284</v>
      </c>
      <c r="W15" s="29">
        <v>1310</v>
      </c>
      <c r="X15" s="29">
        <v>1310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42.75" customHeight="1">
      <c r="A16" s="4"/>
      <c r="B16" s="30" t="s">
        <v>6</v>
      </c>
      <c r="C16" s="31" t="s">
        <v>7</v>
      </c>
      <c r="D16" s="29">
        <v>1245</v>
      </c>
      <c r="E16" s="29">
        <f>D16+35</f>
        <v>1280</v>
      </c>
      <c r="F16" s="29">
        <f aca="true" t="shared" si="5" ref="F16:AH16">E16+35</f>
        <v>1315</v>
      </c>
      <c r="G16" s="29">
        <f t="shared" si="5"/>
        <v>1350</v>
      </c>
      <c r="H16" s="29">
        <f t="shared" si="5"/>
        <v>1385</v>
      </c>
      <c r="I16" s="29">
        <f t="shared" si="5"/>
        <v>1420</v>
      </c>
      <c r="J16" s="29">
        <f t="shared" si="5"/>
        <v>1455</v>
      </c>
      <c r="K16" s="29">
        <f t="shared" si="5"/>
        <v>1490</v>
      </c>
      <c r="L16" s="29">
        <f t="shared" si="5"/>
        <v>1525</v>
      </c>
      <c r="M16" s="29">
        <f t="shared" si="5"/>
        <v>1560</v>
      </c>
      <c r="N16" s="29">
        <f t="shared" si="5"/>
        <v>1595</v>
      </c>
      <c r="O16" s="29">
        <f t="shared" si="5"/>
        <v>1630</v>
      </c>
      <c r="P16" s="29">
        <f t="shared" si="5"/>
        <v>1665</v>
      </c>
      <c r="Q16" s="29">
        <f t="shared" si="5"/>
        <v>1700</v>
      </c>
      <c r="R16" s="29">
        <f t="shared" si="5"/>
        <v>1735</v>
      </c>
      <c r="S16" s="29">
        <f t="shared" si="5"/>
        <v>1770</v>
      </c>
      <c r="T16" s="29">
        <f t="shared" si="5"/>
        <v>1805</v>
      </c>
      <c r="U16" s="29">
        <f t="shared" si="5"/>
        <v>1840</v>
      </c>
      <c r="V16" s="29">
        <f t="shared" si="5"/>
        <v>1875</v>
      </c>
      <c r="W16" s="29">
        <f t="shared" si="5"/>
        <v>1910</v>
      </c>
      <c r="X16" s="29">
        <f t="shared" si="5"/>
        <v>1945</v>
      </c>
      <c r="Y16" s="29">
        <f t="shared" si="5"/>
        <v>1980</v>
      </c>
      <c r="Z16" s="29">
        <f t="shared" si="5"/>
        <v>2015</v>
      </c>
      <c r="AA16" s="29">
        <f t="shared" si="5"/>
        <v>2050</v>
      </c>
      <c r="AB16" s="29">
        <f t="shared" si="5"/>
        <v>2085</v>
      </c>
      <c r="AC16" s="29">
        <f t="shared" si="5"/>
        <v>2120</v>
      </c>
      <c r="AD16" s="29">
        <f t="shared" si="5"/>
        <v>2155</v>
      </c>
      <c r="AE16" s="29">
        <f t="shared" si="5"/>
        <v>2190</v>
      </c>
      <c r="AF16" s="29">
        <f t="shared" si="5"/>
        <v>2225</v>
      </c>
      <c r="AG16" s="29">
        <f t="shared" si="5"/>
        <v>2260</v>
      </c>
      <c r="AH16" s="29">
        <f t="shared" si="5"/>
        <v>2295</v>
      </c>
    </row>
    <row r="17" spans="1:34" ht="42.75" customHeight="1">
      <c r="A17" s="4"/>
      <c r="B17" s="30" t="s">
        <v>4</v>
      </c>
      <c r="C17" s="31" t="s">
        <v>5</v>
      </c>
      <c r="D17" s="29">
        <v>1870</v>
      </c>
      <c r="E17" s="29">
        <f>D17+55</f>
        <v>1925</v>
      </c>
      <c r="F17" s="29">
        <f aca="true" t="shared" si="6" ref="F17:AH17">E17+55</f>
        <v>1980</v>
      </c>
      <c r="G17" s="29">
        <f t="shared" si="6"/>
        <v>2035</v>
      </c>
      <c r="H17" s="29">
        <f t="shared" si="6"/>
        <v>2090</v>
      </c>
      <c r="I17" s="29">
        <f t="shared" si="6"/>
        <v>2145</v>
      </c>
      <c r="J17" s="29">
        <f t="shared" si="6"/>
        <v>2200</v>
      </c>
      <c r="K17" s="29">
        <f t="shared" si="6"/>
        <v>2255</v>
      </c>
      <c r="L17" s="29">
        <f t="shared" si="6"/>
        <v>2310</v>
      </c>
      <c r="M17" s="29">
        <f t="shared" si="6"/>
        <v>2365</v>
      </c>
      <c r="N17" s="29">
        <f t="shared" si="6"/>
        <v>2420</v>
      </c>
      <c r="O17" s="29">
        <f t="shared" si="6"/>
        <v>2475</v>
      </c>
      <c r="P17" s="29">
        <f t="shared" si="6"/>
        <v>2530</v>
      </c>
      <c r="Q17" s="29">
        <f t="shared" si="6"/>
        <v>2585</v>
      </c>
      <c r="R17" s="29">
        <f t="shared" si="6"/>
        <v>2640</v>
      </c>
      <c r="S17" s="29">
        <f t="shared" si="6"/>
        <v>2695</v>
      </c>
      <c r="T17" s="29">
        <f t="shared" si="6"/>
        <v>2750</v>
      </c>
      <c r="U17" s="29">
        <f t="shared" si="6"/>
        <v>2805</v>
      </c>
      <c r="V17" s="29">
        <f t="shared" si="6"/>
        <v>2860</v>
      </c>
      <c r="W17" s="29">
        <f t="shared" si="6"/>
        <v>2915</v>
      </c>
      <c r="X17" s="29">
        <f t="shared" si="6"/>
        <v>2970</v>
      </c>
      <c r="Y17" s="29">
        <f t="shared" si="6"/>
        <v>3025</v>
      </c>
      <c r="Z17" s="29">
        <f t="shared" si="6"/>
        <v>3080</v>
      </c>
      <c r="AA17" s="29">
        <f t="shared" si="6"/>
        <v>3135</v>
      </c>
      <c r="AB17" s="29">
        <f t="shared" si="6"/>
        <v>3190</v>
      </c>
      <c r="AC17" s="29">
        <f t="shared" si="6"/>
        <v>3245</v>
      </c>
      <c r="AD17" s="29">
        <f t="shared" si="6"/>
        <v>3300</v>
      </c>
      <c r="AE17" s="29">
        <f t="shared" si="6"/>
        <v>3355</v>
      </c>
      <c r="AF17" s="29">
        <f t="shared" si="6"/>
        <v>3410</v>
      </c>
      <c r="AG17" s="29">
        <f t="shared" si="6"/>
        <v>3465</v>
      </c>
      <c r="AH17" s="29">
        <f t="shared" si="6"/>
        <v>3520</v>
      </c>
    </row>
    <row r="18" spans="1:34" ht="42.75" customHeight="1">
      <c r="A18" s="4"/>
      <c r="B18" s="30" t="s">
        <v>0</v>
      </c>
      <c r="C18" s="31" t="s">
        <v>2</v>
      </c>
      <c r="D18" s="29">
        <v>2150</v>
      </c>
      <c r="E18" s="29">
        <f>D18+65</f>
        <v>2215</v>
      </c>
      <c r="F18" s="29">
        <f>E18+65</f>
        <v>2280</v>
      </c>
      <c r="G18" s="29">
        <f aca="true" t="shared" si="7" ref="G18:AH18">F18+65</f>
        <v>2345</v>
      </c>
      <c r="H18" s="29">
        <f t="shared" si="7"/>
        <v>2410</v>
      </c>
      <c r="I18" s="29">
        <f t="shared" si="7"/>
        <v>2475</v>
      </c>
      <c r="J18" s="29">
        <f t="shared" si="7"/>
        <v>2540</v>
      </c>
      <c r="K18" s="29">
        <f t="shared" si="7"/>
        <v>2605</v>
      </c>
      <c r="L18" s="29">
        <f t="shared" si="7"/>
        <v>2670</v>
      </c>
      <c r="M18" s="29">
        <f t="shared" si="7"/>
        <v>2735</v>
      </c>
      <c r="N18" s="29">
        <f t="shared" si="7"/>
        <v>2800</v>
      </c>
      <c r="O18" s="29">
        <f t="shared" si="7"/>
        <v>2865</v>
      </c>
      <c r="P18" s="29">
        <f t="shared" si="7"/>
        <v>2930</v>
      </c>
      <c r="Q18" s="29">
        <f t="shared" si="7"/>
        <v>2995</v>
      </c>
      <c r="R18" s="29">
        <f t="shared" si="7"/>
        <v>3060</v>
      </c>
      <c r="S18" s="29">
        <f t="shared" si="7"/>
        <v>3125</v>
      </c>
      <c r="T18" s="29">
        <f t="shared" si="7"/>
        <v>3190</v>
      </c>
      <c r="U18" s="29">
        <f t="shared" si="7"/>
        <v>3255</v>
      </c>
      <c r="V18" s="29">
        <f t="shared" si="7"/>
        <v>3320</v>
      </c>
      <c r="W18" s="29">
        <f t="shared" si="7"/>
        <v>3385</v>
      </c>
      <c r="X18" s="29">
        <f t="shared" si="7"/>
        <v>3450</v>
      </c>
      <c r="Y18" s="29">
        <f t="shared" si="7"/>
        <v>3515</v>
      </c>
      <c r="Z18" s="29">
        <f t="shared" si="7"/>
        <v>3580</v>
      </c>
      <c r="AA18" s="29">
        <f t="shared" si="7"/>
        <v>3645</v>
      </c>
      <c r="AB18" s="29">
        <f t="shared" si="7"/>
        <v>3710</v>
      </c>
      <c r="AC18" s="29">
        <f t="shared" si="7"/>
        <v>3775</v>
      </c>
      <c r="AD18" s="29">
        <f t="shared" si="7"/>
        <v>3840</v>
      </c>
      <c r="AE18" s="29">
        <f t="shared" si="7"/>
        <v>3905</v>
      </c>
      <c r="AF18" s="29">
        <f t="shared" si="7"/>
        <v>3970</v>
      </c>
      <c r="AG18" s="29">
        <f t="shared" si="7"/>
        <v>4035</v>
      </c>
      <c r="AH18" s="29">
        <f t="shared" si="7"/>
        <v>4100</v>
      </c>
    </row>
    <row r="19" spans="1:34" ht="42.75" customHeight="1">
      <c r="A19" s="4"/>
      <c r="B19" s="30" t="s">
        <v>1</v>
      </c>
      <c r="C19" s="31" t="s">
        <v>3</v>
      </c>
      <c r="D19" s="29">
        <v>2475</v>
      </c>
      <c r="E19" s="29">
        <f>D19+75</f>
        <v>2550</v>
      </c>
      <c r="F19" s="29">
        <f aca="true" t="shared" si="8" ref="F19:AH19">E19+75</f>
        <v>2625</v>
      </c>
      <c r="G19" s="29">
        <f t="shared" si="8"/>
        <v>2700</v>
      </c>
      <c r="H19" s="29">
        <f t="shared" si="8"/>
        <v>2775</v>
      </c>
      <c r="I19" s="29">
        <f t="shared" si="8"/>
        <v>2850</v>
      </c>
      <c r="J19" s="29">
        <f t="shared" si="8"/>
        <v>2925</v>
      </c>
      <c r="K19" s="29">
        <f t="shared" si="8"/>
        <v>3000</v>
      </c>
      <c r="L19" s="29">
        <f t="shared" si="8"/>
        <v>3075</v>
      </c>
      <c r="M19" s="29">
        <f t="shared" si="8"/>
        <v>3150</v>
      </c>
      <c r="N19" s="29">
        <f t="shared" si="8"/>
        <v>3225</v>
      </c>
      <c r="O19" s="29">
        <f t="shared" si="8"/>
        <v>3300</v>
      </c>
      <c r="P19" s="29">
        <f t="shared" si="8"/>
        <v>3375</v>
      </c>
      <c r="Q19" s="29">
        <f t="shared" si="8"/>
        <v>3450</v>
      </c>
      <c r="R19" s="29">
        <f t="shared" si="8"/>
        <v>3525</v>
      </c>
      <c r="S19" s="29">
        <f t="shared" si="8"/>
        <v>3600</v>
      </c>
      <c r="T19" s="29">
        <f t="shared" si="8"/>
        <v>3675</v>
      </c>
      <c r="U19" s="29">
        <f t="shared" si="8"/>
        <v>3750</v>
      </c>
      <c r="V19" s="29">
        <f t="shared" si="8"/>
        <v>3825</v>
      </c>
      <c r="W19" s="29">
        <f t="shared" si="8"/>
        <v>3900</v>
      </c>
      <c r="X19" s="29">
        <f t="shared" si="8"/>
        <v>3975</v>
      </c>
      <c r="Y19" s="29">
        <f t="shared" si="8"/>
        <v>4050</v>
      </c>
      <c r="Z19" s="29">
        <f t="shared" si="8"/>
        <v>4125</v>
      </c>
      <c r="AA19" s="29">
        <f t="shared" si="8"/>
        <v>4200</v>
      </c>
      <c r="AB19" s="29">
        <f t="shared" si="8"/>
        <v>4275</v>
      </c>
      <c r="AC19" s="29">
        <f t="shared" si="8"/>
        <v>4350</v>
      </c>
      <c r="AD19" s="29">
        <f t="shared" si="8"/>
        <v>4425</v>
      </c>
      <c r="AE19" s="29">
        <f t="shared" si="8"/>
        <v>4500</v>
      </c>
      <c r="AF19" s="29">
        <f t="shared" si="8"/>
        <v>4575</v>
      </c>
      <c r="AG19" s="29">
        <f t="shared" si="8"/>
        <v>4650</v>
      </c>
      <c r="AH19" s="29">
        <f t="shared" si="8"/>
        <v>4725</v>
      </c>
    </row>
    <row r="20" spans="1:34" ht="42.75" customHeight="1">
      <c r="A20" s="4"/>
      <c r="B20" s="33" t="s">
        <v>318</v>
      </c>
      <c r="C20" s="31" t="s">
        <v>319</v>
      </c>
      <c r="D20" s="34">
        <v>2970</v>
      </c>
      <c r="E20" s="34">
        <f>D20+90</f>
        <v>3060</v>
      </c>
      <c r="F20" s="34">
        <f aca="true" t="shared" si="9" ref="F20:AH20">E20+90</f>
        <v>3150</v>
      </c>
      <c r="G20" s="34">
        <f t="shared" si="9"/>
        <v>3240</v>
      </c>
      <c r="H20" s="34">
        <f t="shared" si="9"/>
        <v>3330</v>
      </c>
      <c r="I20" s="34">
        <f t="shared" si="9"/>
        <v>3420</v>
      </c>
      <c r="J20" s="34">
        <f t="shared" si="9"/>
        <v>3510</v>
      </c>
      <c r="K20" s="34">
        <f t="shared" si="9"/>
        <v>3600</v>
      </c>
      <c r="L20" s="34">
        <f t="shared" si="9"/>
        <v>3690</v>
      </c>
      <c r="M20" s="34">
        <f t="shared" si="9"/>
        <v>3780</v>
      </c>
      <c r="N20" s="34">
        <f t="shared" si="9"/>
        <v>3870</v>
      </c>
      <c r="O20" s="34">
        <f t="shared" si="9"/>
        <v>3960</v>
      </c>
      <c r="P20" s="34">
        <f t="shared" si="9"/>
        <v>4050</v>
      </c>
      <c r="Q20" s="34">
        <f t="shared" si="9"/>
        <v>4140</v>
      </c>
      <c r="R20" s="34">
        <f t="shared" si="9"/>
        <v>4230</v>
      </c>
      <c r="S20" s="34">
        <f t="shared" si="9"/>
        <v>4320</v>
      </c>
      <c r="T20" s="34">
        <f t="shared" si="9"/>
        <v>4410</v>
      </c>
      <c r="U20" s="34">
        <f t="shared" si="9"/>
        <v>4500</v>
      </c>
      <c r="V20" s="34">
        <f t="shared" si="9"/>
        <v>4590</v>
      </c>
      <c r="W20" s="34">
        <f t="shared" si="9"/>
        <v>4680</v>
      </c>
      <c r="X20" s="34">
        <f t="shared" si="9"/>
        <v>4770</v>
      </c>
      <c r="Y20" s="34">
        <f t="shared" si="9"/>
        <v>4860</v>
      </c>
      <c r="Z20" s="34">
        <f t="shared" si="9"/>
        <v>4950</v>
      </c>
      <c r="AA20" s="34">
        <f t="shared" si="9"/>
        <v>5040</v>
      </c>
      <c r="AB20" s="34">
        <f t="shared" si="9"/>
        <v>5130</v>
      </c>
      <c r="AC20" s="34">
        <f t="shared" si="9"/>
        <v>5220</v>
      </c>
      <c r="AD20" s="34">
        <f t="shared" si="9"/>
        <v>5310</v>
      </c>
      <c r="AE20" s="34">
        <f t="shared" si="9"/>
        <v>5400</v>
      </c>
      <c r="AF20" s="34">
        <f t="shared" si="9"/>
        <v>5490</v>
      </c>
      <c r="AG20" s="34">
        <f t="shared" si="9"/>
        <v>5580</v>
      </c>
      <c r="AH20" s="34">
        <f t="shared" si="9"/>
        <v>5670</v>
      </c>
    </row>
    <row r="21" spans="1:34" ht="33.75" customHeight="1">
      <c r="A21" s="4"/>
      <c r="B21" s="55" t="s">
        <v>30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/>
    </row>
    <row r="22" spans="1:34" ht="33.75" customHeight="1">
      <c r="A22" s="4"/>
      <c r="B22" s="57" t="s">
        <v>26</v>
      </c>
      <c r="C22" s="59" t="s">
        <v>27</v>
      </c>
      <c r="D22" s="54" t="s">
        <v>28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6"/>
    </row>
    <row r="23" spans="1:34" ht="33.75" customHeight="1">
      <c r="A23" s="4"/>
      <c r="B23" s="58"/>
      <c r="C23" s="60"/>
      <c r="D23" s="29">
        <v>0</v>
      </c>
      <c r="E23" s="29">
        <v>1</v>
      </c>
      <c r="F23" s="29">
        <v>2</v>
      </c>
      <c r="G23" s="29">
        <v>3</v>
      </c>
      <c r="H23" s="29">
        <v>4</v>
      </c>
      <c r="I23" s="29">
        <v>5</v>
      </c>
      <c r="J23" s="29">
        <v>6</v>
      </c>
      <c r="K23" s="29">
        <v>7</v>
      </c>
      <c r="L23" s="29">
        <v>8</v>
      </c>
      <c r="M23" s="29">
        <v>9</v>
      </c>
      <c r="N23" s="29">
        <v>10</v>
      </c>
      <c r="O23" s="29">
        <v>11</v>
      </c>
      <c r="P23" s="29">
        <v>12</v>
      </c>
      <c r="Q23" s="29">
        <v>13</v>
      </c>
      <c r="R23" s="29">
        <v>14</v>
      </c>
      <c r="S23" s="29">
        <v>15</v>
      </c>
      <c r="T23" s="29">
        <v>16</v>
      </c>
      <c r="U23" s="29">
        <v>17</v>
      </c>
      <c r="V23" s="29">
        <v>18</v>
      </c>
      <c r="W23" s="29">
        <v>19</v>
      </c>
      <c r="X23" s="29">
        <v>20</v>
      </c>
      <c r="Y23" s="29">
        <v>21</v>
      </c>
      <c r="Z23" s="29">
        <v>22</v>
      </c>
      <c r="AA23" s="29">
        <v>23</v>
      </c>
      <c r="AB23" s="29">
        <v>24</v>
      </c>
      <c r="AC23" s="29">
        <v>25</v>
      </c>
      <c r="AD23" s="29">
        <v>26</v>
      </c>
      <c r="AE23" s="29">
        <v>27</v>
      </c>
      <c r="AF23" s="29">
        <v>28</v>
      </c>
      <c r="AG23" s="29">
        <v>29</v>
      </c>
      <c r="AH23" s="29">
        <v>30</v>
      </c>
    </row>
    <row r="24" spans="1:34" ht="33.75" customHeight="1">
      <c r="A24" s="4"/>
      <c r="B24" s="30" t="s">
        <v>42</v>
      </c>
      <c r="C24" s="31" t="s">
        <v>24</v>
      </c>
      <c r="D24" s="29">
        <v>110</v>
      </c>
      <c r="E24" s="29">
        <v>113</v>
      </c>
      <c r="F24" s="29">
        <v>116</v>
      </c>
      <c r="G24" s="29">
        <v>119</v>
      </c>
      <c r="H24" s="29">
        <v>122</v>
      </c>
      <c r="I24" s="29">
        <v>125</v>
      </c>
      <c r="J24" s="29">
        <v>128</v>
      </c>
      <c r="K24" s="29">
        <v>131</v>
      </c>
      <c r="L24" s="29">
        <v>134</v>
      </c>
      <c r="M24" s="29">
        <v>137</v>
      </c>
      <c r="N24" s="29">
        <v>140</v>
      </c>
      <c r="O24" s="29">
        <v>143</v>
      </c>
      <c r="P24" s="29">
        <v>146</v>
      </c>
      <c r="Q24" s="29">
        <v>149</v>
      </c>
      <c r="R24" s="29">
        <v>152</v>
      </c>
      <c r="S24" s="29">
        <v>156</v>
      </c>
      <c r="T24" s="29">
        <v>160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33.75" customHeight="1">
      <c r="A25" s="4"/>
      <c r="B25" s="61" t="s">
        <v>41</v>
      </c>
      <c r="C25" s="59" t="s">
        <v>22</v>
      </c>
      <c r="D25" s="29">
        <v>260</v>
      </c>
      <c r="E25" s="29">
        <f>D25+6</f>
        <v>266</v>
      </c>
      <c r="F25" s="29">
        <f aca="true" t="shared" si="10" ref="F25:K25">E25+6</f>
        <v>272</v>
      </c>
      <c r="G25" s="29">
        <f t="shared" si="10"/>
        <v>278</v>
      </c>
      <c r="H25" s="29">
        <f t="shared" si="10"/>
        <v>284</v>
      </c>
      <c r="I25" s="29">
        <f t="shared" si="10"/>
        <v>290</v>
      </c>
      <c r="J25" s="29">
        <f t="shared" si="10"/>
        <v>296</v>
      </c>
      <c r="K25" s="29">
        <f t="shared" si="10"/>
        <v>302</v>
      </c>
      <c r="L25" s="29">
        <v>309</v>
      </c>
      <c r="M25" s="29">
        <v>316</v>
      </c>
      <c r="N25" s="29">
        <v>323</v>
      </c>
      <c r="O25" s="29">
        <v>330</v>
      </c>
      <c r="P25" s="29">
        <v>337</v>
      </c>
      <c r="Q25" s="29">
        <v>344</v>
      </c>
      <c r="R25" s="29">
        <v>351</v>
      </c>
      <c r="S25" s="29">
        <v>358</v>
      </c>
      <c r="T25" s="29">
        <v>365</v>
      </c>
      <c r="U25" s="29">
        <v>373</v>
      </c>
      <c r="V25" s="29">
        <v>381</v>
      </c>
      <c r="W25" s="29">
        <v>389</v>
      </c>
      <c r="X25" s="29">
        <v>397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3.75" customHeight="1">
      <c r="A26" s="4"/>
      <c r="B26" s="58"/>
      <c r="C26" s="60"/>
      <c r="D26" s="29">
        <v>260</v>
      </c>
      <c r="E26" s="29">
        <v>260</v>
      </c>
      <c r="F26" s="29">
        <v>260</v>
      </c>
      <c r="G26" s="29">
        <v>260</v>
      </c>
      <c r="H26" s="29">
        <v>260</v>
      </c>
      <c r="I26" s="29">
        <v>260</v>
      </c>
      <c r="J26" s="29">
        <v>266</v>
      </c>
      <c r="K26" s="29">
        <v>266</v>
      </c>
      <c r="L26" s="29">
        <v>272</v>
      </c>
      <c r="M26" s="29">
        <v>272</v>
      </c>
      <c r="N26" s="29">
        <v>278</v>
      </c>
      <c r="O26" s="29">
        <v>284</v>
      </c>
      <c r="P26" s="29">
        <v>284</v>
      </c>
      <c r="Q26" s="29">
        <v>290</v>
      </c>
      <c r="R26" s="29">
        <v>290</v>
      </c>
      <c r="S26" s="29">
        <v>302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33.75" customHeight="1">
      <c r="A27" s="4"/>
      <c r="B27" s="30" t="s">
        <v>40</v>
      </c>
      <c r="C27" s="59" t="s">
        <v>19</v>
      </c>
      <c r="D27" s="29">
        <v>460</v>
      </c>
      <c r="E27" s="29">
        <f>D27+12</f>
        <v>472</v>
      </c>
      <c r="F27" s="29">
        <f aca="true" t="shared" si="11" ref="F27:X27">E27+12</f>
        <v>484</v>
      </c>
      <c r="G27" s="29">
        <f t="shared" si="11"/>
        <v>496</v>
      </c>
      <c r="H27" s="29">
        <f t="shared" si="11"/>
        <v>508</v>
      </c>
      <c r="I27" s="29">
        <f t="shared" si="11"/>
        <v>520</v>
      </c>
      <c r="J27" s="29">
        <f t="shared" si="11"/>
        <v>532</v>
      </c>
      <c r="K27" s="29">
        <f t="shared" si="11"/>
        <v>544</v>
      </c>
      <c r="L27" s="29">
        <f t="shared" si="11"/>
        <v>556</v>
      </c>
      <c r="M27" s="29">
        <f t="shared" si="11"/>
        <v>568</v>
      </c>
      <c r="N27" s="29">
        <f t="shared" si="11"/>
        <v>580</v>
      </c>
      <c r="O27" s="29">
        <f t="shared" si="11"/>
        <v>592</v>
      </c>
      <c r="P27" s="29">
        <f t="shared" si="11"/>
        <v>604</v>
      </c>
      <c r="Q27" s="29">
        <f t="shared" si="11"/>
        <v>616</v>
      </c>
      <c r="R27" s="29">
        <f t="shared" si="11"/>
        <v>628</v>
      </c>
      <c r="S27" s="29">
        <f t="shared" si="11"/>
        <v>640</v>
      </c>
      <c r="T27" s="29">
        <f t="shared" si="11"/>
        <v>652</v>
      </c>
      <c r="U27" s="29">
        <f t="shared" si="11"/>
        <v>664</v>
      </c>
      <c r="V27" s="29">
        <f t="shared" si="11"/>
        <v>676</v>
      </c>
      <c r="W27" s="29">
        <f t="shared" si="11"/>
        <v>688</v>
      </c>
      <c r="X27" s="29">
        <f t="shared" si="11"/>
        <v>700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33.75" customHeight="1">
      <c r="A28" s="4"/>
      <c r="B28" s="30" t="s">
        <v>39</v>
      </c>
      <c r="C28" s="60"/>
      <c r="D28" s="29">
        <v>484</v>
      </c>
      <c r="E28" s="29">
        <v>496</v>
      </c>
      <c r="F28" s="29">
        <v>496</v>
      </c>
      <c r="G28" s="29">
        <v>508</v>
      </c>
      <c r="H28" s="29">
        <v>508</v>
      </c>
      <c r="I28" s="29">
        <v>520</v>
      </c>
      <c r="J28" s="29">
        <v>532</v>
      </c>
      <c r="K28" s="29">
        <v>532</v>
      </c>
      <c r="L28" s="29">
        <v>544</v>
      </c>
      <c r="M28" s="29">
        <v>556</v>
      </c>
      <c r="N28" s="29">
        <v>556</v>
      </c>
      <c r="O28" s="29">
        <v>568</v>
      </c>
      <c r="P28" s="29">
        <v>580</v>
      </c>
      <c r="Q28" s="29">
        <v>592</v>
      </c>
      <c r="R28" s="29">
        <v>604</v>
      </c>
      <c r="S28" s="29">
        <v>616</v>
      </c>
      <c r="T28" s="29">
        <v>628</v>
      </c>
      <c r="U28" s="29">
        <v>640</v>
      </c>
      <c r="V28" s="29">
        <v>652</v>
      </c>
      <c r="W28" s="29">
        <v>664</v>
      </c>
      <c r="X28" s="29">
        <v>676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33.75" customHeight="1">
      <c r="A29" s="4"/>
      <c r="B29" s="30" t="s">
        <v>13</v>
      </c>
      <c r="C29" s="31" t="s">
        <v>18</v>
      </c>
      <c r="D29" s="29">
        <v>62</v>
      </c>
      <c r="E29" s="29">
        <v>64</v>
      </c>
      <c r="F29" s="29">
        <v>65</v>
      </c>
      <c r="G29" s="29">
        <v>67</v>
      </c>
      <c r="H29" s="29">
        <v>69</v>
      </c>
      <c r="I29" s="29">
        <v>70</v>
      </c>
      <c r="J29" s="29">
        <v>72</v>
      </c>
      <c r="K29" s="29">
        <v>73</v>
      </c>
      <c r="L29" s="29">
        <v>75</v>
      </c>
      <c r="M29" s="29">
        <v>77</v>
      </c>
      <c r="N29" s="29">
        <v>78</v>
      </c>
      <c r="O29" s="29">
        <v>80</v>
      </c>
      <c r="P29" s="29">
        <v>82</v>
      </c>
      <c r="Q29" s="29">
        <v>83</v>
      </c>
      <c r="R29" s="29">
        <v>85</v>
      </c>
      <c r="S29" s="29">
        <v>86</v>
      </c>
      <c r="T29" s="29">
        <v>88</v>
      </c>
      <c r="U29" s="29">
        <v>90</v>
      </c>
      <c r="V29" s="29">
        <v>91</v>
      </c>
      <c r="W29" s="29">
        <v>93</v>
      </c>
      <c r="X29" s="29">
        <v>95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33.75" customHeight="1">
      <c r="A30" s="4"/>
      <c r="B30" s="30" t="s">
        <v>13</v>
      </c>
      <c r="C30" s="31" t="s">
        <v>17</v>
      </c>
      <c r="D30" s="29">
        <v>83</v>
      </c>
      <c r="E30" s="29">
        <v>85</v>
      </c>
      <c r="F30" s="29">
        <v>87</v>
      </c>
      <c r="G30" s="29">
        <v>89</v>
      </c>
      <c r="H30" s="29">
        <v>91</v>
      </c>
      <c r="I30" s="29">
        <v>94</v>
      </c>
      <c r="J30" s="29">
        <v>96</v>
      </c>
      <c r="K30" s="29">
        <v>98</v>
      </c>
      <c r="L30" s="29">
        <v>100</v>
      </c>
      <c r="M30" s="29">
        <v>102</v>
      </c>
      <c r="N30" s="29">
        <v>104</v>
      </c>
      <c r="O30" s="29">
        <v>107</v>
      </c>
      <c r="P30" s="29">
        <v>109</v>
      </c>
      <c r="Q30" s="29">
        <v>111</v>
      </c>
      <c r="R30" s="29">
        <v>113</v>
      </c>
      <c r="S30" s="29">
        <v>115</v>
      </c>
      <c r="T30" s="29">
        <v>117</v>
      </c>
      <c r="U30" s="29">
        <v>120</v>
      </c>
      <c r="V30" s="29">
        <v>122</v>
      </c>
      <c r="W30" s="29">
        <v>124</v>
      </c>
      <c r="X30" s="29">
        <v>126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33.75" customHeight="1">
      <c r="A31" s="4"/>
      <c r="B31" s="30" t="s">
        <v>38</v>
      </c>
      <c r="C31" s="31" t="s">
        <v>15</v>
      </c>
      <c r="D31" s="29">
        <v>625</v>
      </c>
      <c r="E31" s="29">
        <f>D31+16</f>
        <v>641</v>
      </c>
      <c r="F31" s="29">
        <f aca="true" t="shared" si="12" ref="F31:X31">E31+16</f>
        <v>657</v>
      </c>
      <c r="G31" s="29">
        <f t="shared" si="12"/>
        <v>673</v>
      </c>
      <c r="H31" s="29">
        <f t="shared" si="12"/>
        <v>689</v>
      </c>
      <c r="I31" s="29">
        <f t="shared" si="12"/>
        <v>705</v>
      </c>
      <c r="J31" s="29">
        <f t="shared" si="12"/>
        <v>721</v>
      </c>
      <c r="K31" s="29">
        <f t="shared" si="12"/>
        <v>737</v>
      </c>
      <c r="L31" s="29">
        <f t="shared" si="12"/>
        <v>753</v>
      </c>
      <c r="M31" s="29">
        <f t="shared" si="12"/>
        <v>769</v>
      </c>
      <c r="N31" s="29">
        <f t="shared" si="12"/>
        <v>785</v>
      </c>
      <c r="O31" s="29">
        <f t="shared" si="12"/>
        <v>801</v>
      </c>
      <c r="P31" s="29">
        <f t="shared" si="12"/>
        <v>817</v>
      </c>
      <c r="Q31" s="29">
        <f t="shared" si="12"/>
        <v>833</v>
      </c>
      <c r="R31" s="29">
        <f t="shared" si="12"/>
        <v>849</v>
      </c>
      <c r="S31" s="29">
        <f t="shared" si="12"/>
        <v>865</v>
      </c>
      <c r="T31" s="29">
        <f t="shared" si="12"/>
        <v>881</v>
      </c>
      <c r="U31" s="29">
        <f t="shared" si="12"/>
        <v>897</v>
      </c>
      <c r="V31" s="29">
        <f t="shared" si="12"/>
        <v>913</v>
      </c>
      <c r="W31" s="29">
        <f t="shared" si="12"/>
        <v>929</v>
      </c>
      <c r="X31" s="29">
        <f t="shared" si="12"/>
        <v>945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33.75" customHeight="1">
      <c r="A32" s="4"/>
      <c r="B32" s="30" t="s">
        <v>13</v>
      </c>
      <c r="C32" s="32" t="s">
        <v>14</v>
      </c>
      <c r="D32" s="29">
        <v>18</v>
      </c>
      <c r="E32" s="29">
        <v>18</v>
      </c>
      <c r="F32" s="29">
        <v>18</v>
      </c>
      <c r="G32" s="29">
        <v>19</v>
      </c>
      <c r="H32" s="29">
        <v>19</v>
      </c>
      <c r="I32" s="29">
        <v>20</v>
      </c>
      <c r="J32" s="29">
        <v>20</v>
      </c>
      <c r="K32" s="29">
        <v>21</v>
      </c>
      <c r="L32" s="29">
        <v>21</v>
      </c>
      <c r="M32" s="29">
        <v>22</v>
      </c>
      <c r="N32" s="29">
        <v>22</v>
      </c>
      <c r="O32" s="29">
        <v>22</v>
      </c>
      <c r="P32" s="29">
        <v>23</v>
      </c>
      <c r="Q32" s="29">
        <v>23</v>
      </c>
      <c r="R32" s="29">
        <v>24</v>
      </c>
      <c r="S32" s="29">
        <v>24</v>
      </c>
      <c r="T32" s="29">
        <v>25</v>
      </c>
      <c r="U32" s="29">
        <v>25</v>
      </c>
      <c r="V32" s="29">
        <v>26</v>
      </c>
      <c r="W32" s="29">
        <v>26</v>
      </c>
      <c r="X32" s="29">
        <v>26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33.75" customHeight="1">
      <c r="A33" s="4"/>
      <c r="B33" s="30" t="s">
        <v>37</v>
      </c>
      <c r="C33" s="31" t="s">
        <v>12</v>
      </c>
      <c r="D33" s="29">
        <v>630</v>
      </c>
      <c r="E33" s="29">
        <f>D33+21</f>
        <v>651</v>
      </c>
      <c r="F33" s="29">
        <f aca="true" t="shared" si="13" ref="F33:S33">E33+21</f>
        <v>672</v>
      </c>
      <c r="G33" s="29">
        <f t="shared" si="13"/>
        <v>693</v>
      </c>
      <c r="H33" s="29">
        <f t="shared" si="13"/>
        <v>714</v>
      </c>
      <c r="I33" s="29">
        <f t="shared" si="13"/>
        <v>735</v>
      </c>
      <c r="J33" s="29">
        <f t="shared" si="13"/>
        <v>756</v>
      </c>
      <c r="K33" s="29">
        <f t="shared" si="13"/>
        <v>777</v>
      </c>
      <c r="L33" s="29">
        <f t="shared" si="13"/>
        <v>798</v>
      </c>
      <c r="M33" s="29">
        <f t="shared" si="13"/>
        <v>819</v>
      </c>
      <c r="N33" s="29">
        <f t="shared" si="13"/>
        <v>840</v>
      </c>
      <c r="O33" s="29">
        <f t="shared" si="13"/>
        <v>861</v>
      </c>
      <c r="P33" s="29">
        <f t="shared" si="13"/>
        <v>882</v>
      </c>
      <c r="Q33" s="29">
        <f t="shared" si="13"/>
        <v>903</v>
      </c>
      <c r="R33" s="29">
        <f t="shared" si="13"/>
        <v>924</v>
      </c>
      <c r="S33" s="29">
        <f t="shared" si="13"/>
        <v>945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ht="33.75" customHeight="1">
      <c r="A34" s="4"/>
      <c r="B34" s="30" t="s">
        <v>35</v>
      </c>
      <c r="C34" s="59" t="s">
        <v>8</v>
      </c>
      <c r="D34" s="29">
        <v>945</v>
      </c>
      <c r="E34" s="29">
        <f>D34+32</f>
        <v>977</v>
      </c>
      <c r="F34" s="29">
        <f aca="true" t="shared" si="14" ref="F34:S34">E34+32</f>
        <v>1009</v>
      </c>
      <c r="G34" s="29">
        <f t="shared" si="14"/>
        <v>1041</v>
      </c>
      <c r="H34" s="29">
        <f t="shared" si="14"/>
        <v>1073</v>
      </c>
      <c r="I34" s="29">
        <f t="shared" si="14"/>
        <v>1105</v>
      </c>
      <c r="J34" s="29">
        <f t="shared" si="14"/>
        <v>1137</v>
      </c>
      <c r="K34" s="29">
        <f t="shared" si="14"/>
        <v>1169</v>
      </c>
      <c r="L34" s="29">
        <f t="shared" si="14"/>
        <v>1201</v>
      </c>
      <c r="M34" s="29">
        <f t="shared" si="14"/>
        <v>1233</v>
      </c>
      <c r="N34" s="29">
        <f t="shared" si="14"/>
        <v>1265</v>
      </c>
      <c r="O34" s="29">
        <f t="shared" si="14"/>
        <v>1297</v>
      </c>
      <c r="P34" s="29">
        <f t="shared" si="14"/>
        <v>1329</v>
      </c>
      <c r="Q34" s="29">
        <f t="shared" si="14"/>
        <v>1361</v>
      </c>
      <c r="R34" s="29">
        <f t="shared" si="14"/>
        <v>1393</v>
      </c>
      <c r="S34" s="29">
        <f t="shared" si="14"/>
        <v>1425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ht="33.75" customHeight="1">
      <c r="A35" s="4"/>
      <c r="B35" s="30" t="s">
        <v>10</v>
      </c>
      <c r="C35" s="62"/>
      <c r="D35" s="29">
        <v>1037</v>
      </c>
      <c r="E35" s="29">
        <v>1055</v>
      </c>
      <c r="F35" s="29">
        <v>1074</v>
      </c>
      <c r="G35" s="29">
        <v>1092</v>
      </c>
      <c r="H35" s="29">
        <v>1111</v>
      </c>
      <c r="I35" s="29">
        <v>1131</v>
      </c>
      <c r="J35" s="29">
        <v>1149</v>
      </c>
      <c r="K35" s="29">
        <v>1169</v>
      </c>
      <c r="L35" s="29">
        <v>1187</v>
      </c>
      <c r="M35" s="29">
        <v>1206</v>
      </c>
      <c r="N35" s="29">
        <v>1224</v>
      </c>
      <c r="O35" s="29">
        <v>1243</v>
      </c>
      <c r="P35" s="29">
        <v>1263</v>
      </c>
      <c r="Q35" s="29">
        <v>1281</v>
      </c>
      <c r="R35" s="29">
        <v>1300</v>
      </c>
      <c r="S35" s="29">
        <v>1319</v>
      </c>
      <c r="T35" s="29">
        <v>1338</v>
      </c>
      <c r="U35" s="29">
        <v>1366</v>
      </c>
      <c r="V35" s="29">
        <v>1376</v>
      </c>
      <c r="W35" s="29">
        <v>1394</v>
      </c>
      <c r="X35" s="29">
        <v>1413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ht="33.75" customHeight="1">
      <c r="A36" s="4"/>
      <c r="B36" s="30" t="s">
        <v>36</v>
      </c>
      <c r="C36" s="60"/>
      <c r="D36" s="29">
        <v>1041</v>
      </c>
      <c r="E36" s="29">
        <f>D36+32</f>
        <v>1073</v>
      </c>
      <c r="F36" s="29">
        <v>1105</v>
      </c>
      <c r="G36" s="29">
        <f aca="true" t="shared" si="15" ref="G36:W36">F36+32</f>
        <v>1137</v>
      </c>
      <c r="H36" s="29">
        <v>1137</v>
      </c>
      <c r="I36" s="29">
        <f t="shared" si="15"/>
        <v>1169</v>
      </c>
      <c r="J36" s="29">
        <v>1169</v>
      </c>
      <c r="K36" s="29">
        <f t="shared" si="15"/>
        <v>1201</v>
      </c>
      <c r="L36" s="29">
        <v>1201</v>
      </c>
      <c r="M36" s="29">
        <f t="shared" si="15"/>
        <v>1233</v>
      </c>
      <c r="N36" s="29">
        <v>1233</v>
      </c>
      <c r="O36" s="29">
        <f t="shared" si="15"/>
        <v>1265</v>
      </c>
      <c r="P36" s="29">
        <v>1265</v>
      </c>
      <c r="Q36" s="29">
        <f t="shared" si="15"/>
        <v>1297</v>
      </c>
      <c r="R36" s="29">
        <f t="shared" si="15"/>
        <v>1329</v>
      </c>
      <c r="S36" s="29">
        <v>1329</v>
      </c>
      <c r="T36" s="29">
        <f t="shared" si="15"/>
        <v>1361</v>
      </c>
      <c r="U36" s="29">
        <v>1361</v>
      </c>
      <c r="V36" s="29">
        <f t="shared" si="15"/>
        <v>1393</v>
      </c>
      <c r="W36" s="29">
        <f t="shared" si="15"/>
        <v>1425</v>
      </c>
      <c r="X36" s="29">
        <v>1425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ht="33.75" customHeight="1">
      <c r="A37" s="4"/>
      <c r="B37" s="30" t="s">
        <v>34</v>
      </c>
      <c r="C37" s="31" t="s">
        <v>7</v>
      </c>
      <c r="D37" s="29">
        <v>1275</v>
      </c>
      <c r="E37" s="29">
        <f>D37+44</f>
        <v>1319</v>
      </c>
      <c r="F37" s="29">
        <f aca="true" t="shared" si="16" ref="F37:AH37">E37+44</f>
        <v>1363</v>
      </c>
      <c r="G37" s="29">
        <f t="shared" si="16"/>
        <v>1407</v>
      </c>
      <c r="H37" s="29">
        <f t="shared" si="16"/>
        <v>1451</v>
      </c>
      <c r="I37" s="29">
        <f t="shared" si="16"/>
        <v>1495</v>
      </c>
      <c r="J37" s="29">
        <f t="shared" si="16"/>
        <v>1539</v>
      </c>
      <c r="K37" s="29">
        <f t="shared" si="16"/>
        <v>1583</v>
      </c>
      <c r="L37" s="29">
        <f t="shared" si="16"/>
        <v>1627</v>
      </c>
      <c r="M37" s="29">
        <f t="shared" si="16"/>
        <v>1671</v>
      </c>
      <c r="N37" s="29">
        <f t="shared" si="16"/>
        <v>1715</v>
      </c>
      <c r="O37" s="29">
        <f t="shared" si="16"/>
        <v>1759</v>
      </c>
      <c r="P37" s="29">
        <f t="shared" si="16"/>
        <v>1803</v>
      </c>
      <c r="Q37" s="29">
        <f t="shared" si="16"/>
        <v>1847</v>
      </c>
      <c r="R37" s="29">
        <f t="shared" si="16"/>
        <v>1891</v>
      </c>
      <c r="S37" s="29">
        <f t="shared" si="16"/>
        <v>1935</v>
      </c>
      <c r="T37" s="29">
        <f t="shared" si="16"/>
        <v>1979</v>
      </c>
      <c r="U37" s="29">
        <f t="shared" si="16"/>
        <v>2023</v>
      </c>
      <c r="V37" s="29">
        <f t="shared" si="16"/>
        <v>2067</v>
      </c>
      <c r="W37" s="29">
        <f t="shared" si="16"/>
        <v>2111</v>
      </c>
      <c r="X37" s="29">
        <f t="shared" si="16"/>
        <v>2155</v>
      </c>
      <c r="Y37" s="29">
        <f t="shared" si="16"/>
        <v>2199</v>
      </c>
      <c r="Z37" s="29">
        <f t="shared" si="16"/>
        <v>2243</v>
      </c>
      <c r="AA37" s="29">
        <f t="shared" si="16"/>
        <v>2287</v>
      </c>
      <c r="AB37" s="29">
        <f t="shared" si="16"/>
        <v>2331</v>
      </c>
      <c r="AC37" s="29">
        <f t="shared" si="16"/>
        <v>2375</v>
      </c>
      <c r="AD37" s="29">
        <f t="shared" si="16"/>
        <v>2419</v>
      </c>
      <c r="AE37" s="29">
        <f t="shared" si="16"/>
        <v>2463</v>
      </c>
      <c r="AF37" s="29">
        <f t="shared" si="16"/>
        <v>2507</v>
      </c>
      <c r="AG37" s="29">
        <f t="shared" si="16"/>
        <v>2551</v>
      </c>
      <c r="AH37" s="29">
        <f t="shared" si="16"/>
        <v>2595</v>
      </c>
    </row>
    <row r="38" spans="1:34" ht="33.75" customHeight="1">
      <c r="A38" s="4"/>
      <c r="B38" s="30" t="s">
        <v>33</v>
      </c>
      <c r="C38" s="31" t="s">
        <v>5</v>
      </c>
      <c r="D38" s="29">
        <v>1915</v>
      </c>
      <c r="E38" s="29">
        <f>D38+65</f>
        <v>1980</v>
      </c>
      <c r="F38" s="29">
        <f aca="true" t="shared" si="17" ref="F38:AH38">E38+65</f>
        <v>2045</v>
      </c>
      <c r="G38" s="29">
        <f t="shared" si="17"/>
        <v>2110</v>
      </c>
      <c r="H38" s="29">
        <f t="shared" si="17"/>
        <v>2175</v>
      </c>
      <c r="I38" s="29">
        <f t="shared" si="17"/>
        <v>2240</v>
      </c>
      <c r="J38" s="29">
        <f t="shared" si="17"/>
        <v>2305</v>
      </c>
      <c r="K38" s="29">
        <f t="shared" si="17"/>
        <v>2370</v>
      </c>
      <c r="L38" s="29">
        <f t="shared" si="17"/>
        <v>2435</v>
      </c>
      <c r="M38" s="29">
        <f t="shared" si="17"/>
        <v>2500</v>
      </c>
      <c r="N38" s="29">
        <f t="shared" si="17"/>
        <v>2565</v>
      </c>
      <c r="O38" s="29">
        <f t="shared" si="17"/>
        <v>2630</v>
      </c>
      <c r="P38" s="29">
        <f t="shared" si="17"/>
        <v>2695</v>
      </c>
      <c r="Q38" s="29">
        <f t="shared" si="17"/>
        <v>2760</v>
      </c>
      <c r="R38" s="29">
        <f t="shared" si="17"/>
        <v>2825</v>
      </c>
      <c r="S38" s="29">
        <f t="shared" si="17"/>
        <v>2890</v>
      </c>
      <c r="T38" s="29">
        <f t="shared" si="17"/>
        <v>2955</v>
      </c>
      <c r="U38" s="29">
        <f t="shared" si="17"/>
        <v>3020</v>
      </c>
      <c r="V38" s="29">
        <f t="shared" si="17"/>
        <v>3085</v>
      </c>
      <c r="W38" s="29">
        <f t="shared" si="17"/>
        <v>3150</v>
      </c>
      <c r="X38" s="29">
        <f t="shared" si="17"/>
        <v>3215</v>
      </c>
      <c r="Y38" s="29">
        <f t="shared" si="17"/>
        <v>3280</v>
      </c>
      <c r="Z38" s="29">
        <f t="shared" si="17"/>
        <v>3345</v>
      </c>
      <c r="AA38" s="29">
        <f t="shared" si="17"/>
        <v>3410</v>
      </c>
      <c r="AB38" s="29">
        <f t="shared" si="17"/>
        <v>3475</v>
      </c>
      <c r="AC38" s="29">
        <f t="shared" si="17"/>
        <v>3540</v>
      </c>
      <c r="AD38" s="29">
        <f t="shared" si="17"/>
        <v>3605</v>
      </c>
      <c r="AE38" s="29">
        <f t="shared" si="17"/>
        <v>3670</v>
      </c>
      <c r="AF38" s="29">
        <f t="shared" si="17"/>
        <v>3735</v>
      </c>
      <c r="AG38" s="29">
        <f t="shared" si="17"/>
        <v>3800</v>
      </c>
      <c r="AH38" s="29">
        <f t="shared" si="17"/>
        <v>3865</v>
      </c>
    </row>
    <row r="39" spans="1:34" ht="33.75" customHeight="1">
      <c r="A39" s="4"/>
      <c r="B39" s="30" t="s">
        <v>31</v>
      </c>
      <c r="C39" s="31" t="s">
        <v>2</v>
      </c>
      <c r="D39" s="29">
        <v>2200</v>
      </c>
      <c r="E39" s="29">
        <f>D39+75</f>
        <v>2275</v>
      </c>
      <c r="F39" s="29">
        <f aca="true" t="shared" si="18" ref="F39:AH39">E39+75</f>
        <v>2350</v>
      </c>
      <c r="G39" s="29">
        <f t="shared" si="18"/>
        <v>2425</v>
      </c>
      <c r="H39" s="29">
        <f t="shared" si="18"/>
        <v>2500</v>
      </c>
      <c r="I39" s="29">
        <f t="shared" si="18"/>
        <v>2575</v>
      </c>
      <c r="J39" s="29">
        <f t="shared" si="18"/>
        <v>2650</v>
      </c>
      <c r="K39" s="29">
        <f t="shared" si="18"/>
        <v>2725</v>
      </c>
      <c r="L39" s="29">
        <f t="shared" si="18"/>
        <v>2800</v>
      </c>
      <c r="M39" s="29">
        <f t="shared" si="18"/>
        <v>2875</v>
      </c>
      <c r="N39" s="29">
        <f t="shared" si="18"/>
        <v>2950</v>
      </c>
      <c r="O39" s="29">
        <f t="shared" si="18"/>
        <v>3025</v>
      </c>
      <c r="P39" s="29">
        <f t="shared" si="18"/>
        <v>3100</v>
      </c>
      <c r="Q39" s="29">
        <f t="shared" si="18"/>
        <v>3175</v>
      </c>
      <c r="R39" s="29">
        <f t="shared" si="18"/>
        <v>3250</v>
      </c>
      <c r="S39" s="29">
        <f t="shared" si="18"/>
        <v>3325</v>
      </c>
      <c r="T39" s="29">
        <f t="shared" si="18"/>
        <v>3400</v>
      </c>
      <c r="U39" s="29">
        <f t="shared" si="18"/>
        <v>3475</v>
      </c>
      <c r="V39" s="29">
        <f t="shared" si="18"/>
        <v>3550</v>
      </c>
      <c r="W39" s="29">
        <f t="shared" si="18"/>
        <v>3625</v>
      </c>
      <c r="X39" s="29">
        <f t="shared" si="18"/>
        <v>3700</v>
      </c>
      <c r="Y39" s="29">
        <f t="shared" si="18"/>
        <v>3775</v>
      </c>
      <c r="Z39" s="29">
        <f t="shared" si="18"/>
        <v>3850</v>
      </c>
      <c r="AA39" s="29">
        <f t="shared" si="18"/>
        <v>3925</v>
      </c>
      <c r="AB39" s="29">
        <f t="shared" si="18"/>
        <v>4000</v>
      </c>
      <c r="AC39" s="29">
        <f t="shared" si="18"/>
        <v>4075</v>
      </c>
      <c r="AD39" s="29">
        <f t="shared" si="18"/>
        <v>4150</v>
      </c>
      <c r="AE39" s="29">
        <f t="shared" si="18"/>
        <v>4225</v>
      </c>
      <c r="AF39" s="29">
        <f t="shared" si="18"/>
        <v>4300</v>
      </c>
      <c r="AG39" s="29">
        <f t="shared" si="18"/>
        <v>4375</v>
      </c>
      <c r="AH39" s="29">
        <f t="shared" si="18"/>
        <v>4450</v>
      </c>
    </row>
    <row r="40" spans="1:34" ht="33.75" customHeight="1">
      <c r="A40" s="42"/>
      <c r="B40" s="30" t="s">
        <v>32</v>
      </c>
      <c r="C40" s="31" t="s">
        <v>3</v>
      </c>
      <c r="D40" s="29">
        <v>2530</v>
      </c>
      <c r="E40" s="29">
        <f>D40+85</f>
        <v>2615</v>
      </c>
      <c r="F40" s="29">
        <f aca="true" t="shared" si="19" ref="F40:AH40">E40+85</f>
        <v>2700</v>
      </c>
      <c r="G40" s="29">
        <f t="shared" si="19"/>
        <v>2785</v>
      </c>
      <c r="H40" s="29">
        <f t="shared" si="19"/>
        <v>2870</v>
      </c>
      <c r="I40" s="29">
        <f t="shared" si="19"/>
        <v>2955</v>
      </c>
      <c r="J40" s="29">
        <f t="shared" si="19"/>
        <v>3040</v>
      </c>
      <c r="K40" s="29">
        <f t="shared" si="19"/>
        <v>3125</v>
      </c>
      <c r="L40" s="29">
        <f t="shared" si="19"/>
        <v>3210</v>
      </c>
      <c r="M40" s="29">
        <f t="shared" si="19"/>
        <v>3295</v>
      </c>
      <c r="N40" s="29">
        <f t="shared" si="19"/>
        <v>3380</v>
      </c>
      <c r="O40" s="29">
        <f t="shared" si="19"/>
        <v>3465</v>
      </c>
      <c r="P40" s="29">
        <f t="shared" si="19"/>
        <v>3550</v>
      </c>
      <c r="Q40" s="29">
        <f t="shared" si="19"/>
        <v>3635</v>
      </c>
      <c r="R40" s="29">
        <f t="shared" si="19"/>
        <v>3720</v>
      </c>
      <c r="S40" s="29">
        <f t="shared" si="19"/>
        <v>3805</v>
      </c>
      <c r="T40" s="29">
        <f t="shared" si="19"/>
        <v>3890</v>
      </c>
      <c r="U40" s="29">
        <f t="shared" si="19"/>
        <v>3975</v>
      </c>
      <c r="V40" s="29">
        <f t="shared" si="19"/>
        <v>4060</v>
      </c>
      <c r="W40" s="29">
        <f t="shared" si="19"/>
        <v>4145</v>
      </c>
      <c r="X40" s="29">
        <f t="shared" si="19"/>
        <v>4230</v>
      </c>
      <c r="Y40" s="29">
        <f t="shared" si="19"/>
        <v>4315</v>
      </c>
      <c r="Z40" s="29">
        <f t="shared" si="19"/>
        <v>4400</v>
      </c>
      <c r="AA40" s="29">
        <f t="shared" si="19"/>
        <v>4485</v>
      </c>
      <c r="AB40" s="29">
        <f t="shared" si="19"/>
        <v>4570</v>
      </c>
      <c r="AC40" s="29">
        <f t="shared" si="19"/>
        <v>4655</v>
      </c>
      <c r="AD40" s="29">
        <f t="shared" si="19"/>
        <v>4740</v>
      </c>
      <c r="AE40" s="29">
        <f t="shared" si="19"/>
        <v>4825</v>
      </c>
      <c r="AF40" s="29">
        <f t="shared" si="19"/>
        <v>4910</v>
      </c>
      <c r="AG40" s="29">
        <f t="shared" si="19"/>
        <v>4995</v>
      </c>
      <c r="AH40" s="29">
        <f t="shared" si="19"/>
        <v>5080</v>
      </c>
    </row>
    <row r="41" spans="1:34" ht="33.75" customHeight="1">
      <c r="A41" s="4"/>
      <c r="B41" s="41" t="s">
        <v>340</v>
      </c>
      <c r="C41" s="31" t="s">
        <v>319</v>
      </c>
      <c r="D41" s="34">
        <v>3035</v>
      </c>
      <c r="E41" s="34">
        <f>D41+100</f>
        <v>3135</v>
      </c>
      <c r="F41" s="34">
        <f aca="true" t="shared" si="20" ref="F41:AH41">E41+100</f>
        <v>3235</v>
      </c>
      <c r="G41" s="34">
        <f t="shared" si="20"/>
        <v>3335</v>
      </c>
      <c r="H41" s="34">
        <f t="shared" si="20"/>
        <v>3435</v>
      </c>
      <c r="I41" s="34">
        <f t="shared" si="20"/>
        <v>3535</v>
      </c>
      <c r="J41" s="34">
        <f t="shared" si="20"/>
        <v>3635</v>
      </c>
      <c r="K41" s="34">
        <f t="shared" si="20"/>
        <v>3735</v>
      </c>
      <c r="L41" s="34">
        <f t="shared" si="20"/>
        <v>3835</v>
      </c>
      <c r="M41" s="34">
        <f t="shared" si="20"/>
        <v>3935</v>
      </c>
      <c r="N41" s="34">
        <f t="shared" si="20"/>
        <v>4035</v>
      </c>
      <c r="O41" s="34">
        <f t="shared" si="20"/>
        <v>4135</v>
      </c>
      <c r="P41" s="34">
        <f t="shared" si="20"/>
        <v>4235</v>
      </c>
      <c r="Q41" s="34">
        <f t="shared" si="20"/>
        <v>4335</v>
      </c>
      <c r="R41" s="34">
        <f t="shared" si="20"/>
        <v>4435</v>
      </c>
      <c r="S41" s="34">
        <f t="shared" si="20"/>
        <v>4535</v>
      </c>
      <c r="T41" s="34">
        <f t="shared" si="20"/>
        <v>4635</v>
      </c>
      <c r="U41" s="34">
        <f t="shared" si="20"/>
        <v>4735</v>
      </c>
      <c r="V41" s="34">
        <f t="shared" si="20"/>
        <v>4835</v>
      </c>
      <c r="W41" s="34">
        <f t="shared" si="20"/>
        <v>4935</v>
      </c>
      <c r="X41" s="34">
        <f t="shared" si="20"/>
        <v>5035</v>
      </c>
      <c r="Y41" s="34">
        <f t="shared" si="20"/>
        <v>5135</v>
      </c>
      <c r="Z41" s="34">
        <f t="shared" si="20"/>
        <v>5235</v>
      </c>
      <c r="AA41" s="34">
        <f t="shared" si="20"/>
        <v>5335</v>
      </c>
      <c r="AB41" s="34">
        <f t="shared" si="20"/>
        <v>5435</v>
      </c>
      <c r="AC41" s="34">
        <f t="shared" si="20"/>
        <v>5535</v>
      </c>
      <c r="AD41" s="34">
        <f t="shared" si="20"/>
        <v>5635</v>
      </c>
      <c r="AE41" s="34">
        <f t="shared" si="20"/>
        <v>5735</v>
      </c>
      <c r="AF41" s="34">
        <f t="shared" si="20"/>
        <v>5835</v>
      </c>
      <c r="AG41" s="34">
        <f t="shared" si="20"/>
        <v>5935</v>
      </c>
      <c r="AH41" s="34">
        <f t="shared" si="20"/>
        <v>6035</v>
      </c>
    </row>
    <row r="42" spans="1:34" ht="33.75" customHeight="1">
      <c r="A42" s="4"/>
      <c r="B42" s="55" t="s">
        <v>43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6"/>
    </row>
    <row r="43" spans="1:34" ht="33.75" customHeight="1">
      <c r="A43" s="4"/>
      <c r="B43" s="57" t="s">
        <v>26</v>
      </c>
      <c r="C43" s="59" t="s">
        <v>27</v>
      </c>
      <c r="D43" s="54" t="s">
        <v>28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34" ht="33.75" customHeight="1">
      <c r="A44" s="4"/>
      <c r="B44" s="58"/>
      <c r="C44" s="60"/>
      <c r="D44" s="29">
        <v>0</v>
      </c>
      <c r="E44" s="29">
        <v>1</v>
      </c>
      <c r="F44" s="29">
        <v>2</v>
      </c>
      <c r="G44" s="29">
        <v>3</v>
      </c>
      <c r="H44" s="29">
        <v>4</v>
      </c>
      <c r="I44" s="29">
        <v>5</v>
      </c>
      <c r="J44" s="29">
        <v>6</v>
      </c>
      <c r="K44" s="29">
        <v>7</v>
      </c>
      <c r="L44" s="29">
        <v>8</v>
      </c>
      <c r="M44" s="29">
        <v>9</v>
      </c>
      <c r="N44" s="29">
        <v>10</v>
      </c>
      <c r="O44" s="29">
        <v>11</v>
      </c>
      <c r="P44" s="29">
        <v>12</v>
      </c>
      <c r="Q44" s="29">
        <v>13</v>
      </c>
      <c r="R44" s="29">
        <v>14</v>
      </c>
      <c r="S44" s="29">
        <v>15</v>
      </c>
      <c r="T44" s="29">
        <v>16</v>
      </c>
      <c r="U44" s="29">
        <v>17</v>
      </c>
      <c r="V44" s="29">
        <v>18</v>
      </c>
      <c r="W44" s="29">
        <v>19</v>
      </c>
      <c r="X44" s="29">
        <v>20</v>
      </c>
      <c r="Y44" s="29">
        <v>21</v>
      </c>
      <c r="Z44" s="29">
        <v>22</v>
      </c>
      <c r="AA44" s="29">
        <v>23</v>
      </c>
      <c r="AB44" s="29">
        <v>24</v>
      </c>
      <c r="AC44" s="29">
        <v>25</v>
      </c>
      <c r="AD44" s="29">
        <v>26</v>
      </c>
      <c r="AE44" s="29">
        <v>27</v>
      </c>
      <c r="AF44" s="29">
        <v>28</v>
      </c>
      <c r="AG44" s="29">
        <v>29</v>
      </c>
      <c r="AH44" s="29">
        <v>30</v>
      </c>
    </row>
    <row r="45" spans="1:34" ht="33.75" customHeight="1">
      <c r="A45" s="4"/>
      <c r="B45" s="30" t="s">
        <v>63</v>
      </c>
      <c r="C45" s="31" t="s">
        <v>24</v>
      </c>
      <c r="D45" s="29">
        <v>120</v>
      </c>
      <c r="E45" s="29">
        <v>123</v>
      </c>
      <c r="F45" s="29">
        <v>126</v>
      </c>
      <c r="G45" s="29">
        <v>129</v>
      </c>
      <c r="H45" s="29">
        <v>132</v>
      </c>
      <c r="I45" s="29">
        <v>135</v>
      </c>
      <c r="J45" s="29">
        <v>138</v>
      </c>
      <c r="K45" s="29">
        <v>141</v>
      </c>
      <c r="L45" s="29">
        <v>144</v>
      </c>
      <c r="M45" s="29">
        <v>147</v>
      </c>
      <c r="N45" s="29">
        <v>150</v>
      </c>
      <c r="O45" s="29">
        <v>155</v>
      </c>
      <c r="P45" s="29">
        <v>160</v>
      </c>
      <c r="Q45" s="29">
        <v>165</v>
      </c>
      <c r="R45" s="29">
        <v>170</v>
      </c>
      <c r="S45" s="29">
        <v>175</v>
      </c>
      <c r="T45" s="29">
        <v>180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ht="33.75" customHeight="1">
      <c r="A46" s="4"/>
      <c r="B46" s="61" t="s">
        <v>64</v>
      </c>
      <c r="C46" s="59" t="s">
        <v>22</v>
      </c>
      <c r="D46" s="29">
        <v>270</v>
      </c>
      <c r="E46" s="29">
        <v>277</v>
      </c>
      <c r="F46" s="29">
        <v>284</v>
      </c>
      <c r="G46" s="29">
        <v>291</v>
      </c>
      <c r="H46" s="29">
        <v>298</v>
      </c>
      <c r="I46" s="29">
        <v>305</v>
      </c>
      <c r="J46" s="29">
        <v>312</v>
      </c>
      <c r="K46" s="29">
        <v>319</v>
      </c>
      <c r="L46" s="29">
        <v>326</v>
      </c>
      <c r="M46" s="29">
        <v>334</v>
      </c>
      <c r="N46" s="29">
        <v>342</v>
      </c>
      <c r="O46" s="29">
        <v>350</v>
      </c>
      <c r="P46" s="29">
        <v>358</v>
      </c>
      <c r="Q46" s="29">
        <v>366</v>
      </c>
      <c r="R46" s="29">
        <v>374</v>
      </c>
      <c r="S46" s="29">
        <v>382</v>
      </c>
      <c r="T46" s="29">
        <v>390</v>
      </c>
      <c r="U46" s="29">
        <v>399</v>
      </c>
      <c r="V46" s="29">
        <v>408</v>
      </c>
      <c r="W46" s="29">
        <v>417</v>
      </c>
      <c r="X46" s="29">
        <v>426</v>
      </c>
      <c r="Y46" s="29">
        <v>435</v>
      </c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ht="33.75" customHeight="1">
      <c r="A47" s="4"/>
      <c r="B47" s="58"/>
      <c r="C47" s="60"/>
      <c r="D47" s="29">
        <v>270</v>
      </c>
      <c r="E47" s="29">
        <v>270</v>
      </c>
      <c r="F47" s="29">
        <v>270</v>
      </c>
      <c r="G47" s="29">
        <v>270</v>
      </c>
      <c r="H47" s="29">
        <v>270</v>
      </c>
      <c r="I47" s="29">
        <v>270</v>
      </c>
      <c r="J47" s="29">
        <v>277</v>
      </c>
      <c r="K47" s="29">
        <v>277</v>
      </c>
      <c r="L47" s="29">
        <v>284</v>
      </c>
      <c r="M47" s="29">
        <v>284</v>
      </c>
      <c r="N47" s="29">
        <v>291</v>
      </c>
      <c r="O47" s="29">
        <v>298</v>
      </c>
      <c r="P47" s="29">
        <v>298</v>
      </c>
      <c r="Q47" s="29">
        <v>305</v>
      </c>
      <c r="R47" s="29">
        <v>312</v>
      </c>
      <c r="S47" s="29">
        <v>319</v>
      </c>
      <c r="T47" s="29">
        <v>319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ht="33.75" customHeight="1">
      <c r="A48" s="4"/>
      <c r="B48" s="30" t="s">
        <v>65</v>
      </c>
      <c r="C48" s="59" t="s">
        <v>19</v>
      </c>
      <c r="D48" s="29">
        <v>480</v>
      </c>
      <c r="E48" s="29">
        <f>D48+14</f>
        <v>494</v>
      </c>
      <c r="F48" s="29">
        <f aca="true" t="shared" si="21" ref="F48:X48">E48+14</f>
        <v>508</v>
      </c>
      <c r="G48" s="29">
        <f t="shared" si="21"/>
        <v>522</v>
      </c>
      <c r="H48" s="29">
        <f t="shared" si="21"/>
        <v>536</v>
      </c>
      <c r="I48" s="29">
        <f t="shared" si="21"/>
        <v>550</v>
      </c>
      <c r="J48" s="29">
        <f t="shared" si="21"/>
        <v>564</v>
      </c>
      <c r="K48" s="29">
        <f t="shared" si="21"/>
        <v>578</v>
      </c>
      <c r="L48" s="29">
        <f t="shared" si="21"/>
        <v>592</v>
      </c>
      <c r="M48" s="29">
        <f t="shared" si="21"/>
        <v>606</v>
      </c>
      <c r="N48" s="29">
        <f t="shared" si="21"/>
        <v>620</v>
      </c>
      <c r="O48" s="29">
        <f t="shared" si="21"/>
        <v>634</v>
      </c>
      <c r="P48" s="29">
        <f t="shared" si="21"/>
        <v>648</v>
      </c>
      <c r="Q48" s="29">
        <f t="shared" si="21"/>
        <v>662</v>
      </c>
      <c r="R48" s="29">
        <f t="shared" si="21"/>
        <v>676</v>
      </c>
      <c r="S48" s="29">
        <f t="shared" si="21"/>
        <v>690</v>
      </c>
      <c r="T48" s="29">
        <f t="shared" si="21"/>
        <v>704</v>
      </c>
      <c r="U48" s="29">
        <f t="shared" si="21"/>
        <v>718</v>
      </c>
      <c r="V48" s="29">
        <f t="shared" si="21"/>
        <v>732</v>
      </c>
      <c r="W48" s="29">
        <f t="shared" si="21"/>
        <v>746</v>
      </c>
      <c r="X48" s="29">
        <f t="shared" si="21"/>
        <v>760</v>
      </c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ht="33.75" customHeight="1">
      <c r="A49" s="4"/>
      <c r="B49" s="30" t="s">
        <v>39</v>
      </c>
      <c r="C49" s="60"/>
      <c r="D49" s="29">
        <v>494</v>
      </c>
      <c r="E49" s="29">
        <v>508</v>
      </c>
      <c r="F49" s="29">
        <v>508</v>
      </c>
      <c r="G49" s="29">
        <v>522</v>
      </c>
      <c r="H49" s="29">
        <v>536</v>
      </c>
      <c r="I49" s="29">
        <v>550</v>
      </c>
      <c r="J49" s="29">
        <v>550</v>
      </c>
      <c r="K49" s="29">
        <v>564</v>
      </c>
      <c r="L49" s="29">
        <v>578</v>
      </c>
      <c r="M49" s="29">
        <v>592</v>
      </c>
      <c r="N49" s="29">
        <v>606</v>
      </c>
      <c r="O49" s="29">
        <v>620</v>
      </c>
      <c r="P49" s="29">
        <v>634</v>
      </c>
      <c r="Q49" s="29">
        <v>634</v>
      </c>
      <c r="R49" s="29">
        <v>648</v>
      </c>
      <c r="S49" s="29">
        <v>662</v>
      </c>
      <c r="T49" s="29">
        <v>690</v>
      </c>
      <c r="U49" s="29">
        <v>704</v>
      </c>
      <c r="V49" s="29">
        <v>718</v>
      </c>
      <c r="W49" s="29">
        <v>732</v>
      </c>
      <c r="X49" s="29">
        <v>746</v>
      </c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ht="33.75" customHeight="1">
      <c r="A50" s="4"/>
      <c r="B50" s="30" t="s">
        <v>13</v>
      </c>
      <c r="C50" s="31" t="s">
        <v>18</v>
      </c>
      <c r="D50" s="29">
        <v>65</v>
      </c>
      <c r="E50" s="29">
        <v>67</v>
      </c>
      <c r="F50" s="29">
        <v>69</v>
      </c>
      <c r="G50" s="29">
        <v>70</v>
      </c>
      <c r="H50" s="29">
        <v>72</v>
      </c>
      <c r="I50" s="29">
        <v>74</v>
      </c>
      <c r="J50" s="29">
        <v>76</v>
      </c>
      <c r="K50" s="29">
        <v>78</v>
      </c>
      <c r="L50" s="29">
        <v>80</v>
      </c>
      <c r="M50" s="29">
        <v>82</v>
      </c>
      <c r="N50" s="29">
        <v>84</v>
      </c>
      <c r="O50" s="29">
        <v>86</v>
      </c>
      <c r="P50" s="29">
        <v>87</v>
      </c>
      <c r="Q50" s="29">
        <v>89</v>
      </c>
      <c r="R50" s="29">
        <v>91</v>
      </c>
      <c r="S50" s="29">
        <v>93</v>
      </c>
      <c r="T50" s="29">
        <v>95</v>
      </c>
      <c r="U50" s="29">
        <v>97</v>
      </c>
      <c r="V50" s="29">
        <v>99</v>
      </c>
      <c r="W50" s="29">
        <v>101</v>
      </c>
      <c r="X50" s="29">
        <v>103</v>
      </c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ht="33.75" customHeight="1">
      <c r="A51" s="4"/>
      <c r="B51" s="30" t="s">
        <v>13</v>
      </c>
      <c r="C51" s="31" t="s">
        <v>17</v>
      </c>
      <c r="D51" s="29">
        <v>86</v>
      </c>
      <c r="E51" s="29">
        <v>89</v>
      </c>
      <c r="F51" s="29">
        <v>91</v>
      </c>
      <c r="G51" s="29">
        <v>94</v>
      </c>
      <c r="H51" s="29">
        <v>96</v>
      </c>
      <c r="I51" s="29">
        <v>99</v>
      </c>
      <c r="J51" s="29">
        <v>102</v>
      </c>
      <c r="K51" s="29">
        <v>104</v>
      </c>
      <c r="L51" s="29">
        <v>107</v>
      </c>
      <c r="M51" s="29">
        <v>109</v>
      </c>
      <c r="N51" s="29">
        <v>112</v>
      </c>
      <c r="O51" s="29">
        <v>114</v>
      </c>
      <c r="P51" s="29">
        <v>117</v>
      </c>
      <c r="Q51" s="29">
        <v>119</v>
      </c>
      <c r="R51" s="29">
        <v>122</v>
      </c>
      <c r="S51" s="29">
        <v>124</v>
      </c>
      <c r="T51" s="29">
        <v>127</v>
      </c>
      <c r="U51" s="29">
        <v>129</v>
      </c>
      <c r="V51" s="29">
        <v>132</v>
      </c>
      <c r="W51" s="29">
        <v>134</v>
      </c>
      <c r="X51" s="29">
        <v>137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ht="33.75" customHeight="1">
      <c r="A52" s="4"/>
      <c r="B52" s="30" t="s">
        <v>66</v>
      </c>
      <c r="C52" s="31" t="s">
        <v>15</v>
      </c>
      <c r="D52" s="29">
        <v>650</v>
      </c>
      <c r="E52" s="29">
        <f>D52+19</f>
        <v>669</v>
      </c>
      <c r="F52" s="29">
        <f aca="true" t="shared" si="22" ref="F52:X52">E52+19</f>
        <v>688</v>
      </c>
      <c r="G52" s="29">
        <f t="shared" si="22"/>
        <v>707</v>
      </c>
      <c r="H52" s="29">
        <f t="shared" si="22"/>
        <v>726</v>
      </c>
      <c r="I52" s="29">
        <f t="shared" si="22"/>
        <v>745</v>
      </c>
      <c r="J52" s="29">
        <f t="shared" si="22"/>
        <v>764</v>
      </c>
      <c r="K52" s="29">
        <f t="shared" si="22"/>
        <v>783</v>
      </c>
      <c r="L52" s="29">
        <f t="shared" si="22"/>
        <v>802</v>
      </c>
      <c r="M52" s="29">
        <f t="shared" si="22"/>
        <v>821</v>
      </c>
      <c r="N52" s="29">
        <f t="shared" si="22"/>
        <v>840</v>
      </c>
      <c r="O52" s="29">
        <f t="shared" si="22"/>
        <v>859</v>
      </c>
      <c r="P52" s="29">
        <f t="shared" si="22"/>
        <v>878</v>
      </c>
      <c r="Q52" s="29">
        <f t="shared" si="22"/>
        <v>897</v>
      </c>
      <c r="R52" s="29">
        <f t="shared" si="22"/>
        <v>916</v>
      </c>
      <c r="S52" s="29">
        <f t="shared" si="22"/>
        <v>935</v>
      </c>
      <c r="T52" s="29">
        <f t="shared" si="22"/>
        <v>954</v>
      </c>
      <c r="U52" s="29">
        <f t="shared" si="22"/>
        <v>973</v>
      </c>
      <c r="V52" s="29">
        <f t="shared" si="22"/>
        <v>992</v>
      </c>
      <c r="W52" s="29">
        <f t="shared" si="22"/>
        <v>1011</v>
      </c>
      <c r="X52" s="29">
        <f t="shared" si="22"/>
        <v>1030</v>
      </c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33.75" customHeight="1">
      <c r="A53" s="4"/>
      <c r="B53" s="30" t="s">
        <v>13</v>
      </c>
      <c r="C53" s="32" t="s">
        <v>14</v>
      </c>
      <c r="D53" s="29">
        <v>18</v>
      </c>
      <c r="E53" s="29">
        <v>19</v>
      </c>
      <c r="F53" s="29">
        <v>19</v>
      </c>
      <c r="G53" s="29">
        <v>20</v>
      </c>
      <c r="H53" s="29">
        <v>20</v>
      </c>
      <c r="I53" s="29">
        <v>21</v>
      </c>
      <c r="J53" s="29">
        <v>21</v>
      </c>
      <c r="K53" s="29">
        <v>22</v>
      </c>
      <c r="L53" s="29">
        <v>22</v>
      </c>
      <c r="M53" s="29">
        <v>23</v>
      </c>
      <c r="N53" s="29">
        <v>24</v>
      </c>
      <c r="O53" s="29">
        <v>24</v>
      </c>
      <c r="P53" s="29">
        <v>25</v>
      </c>
      <c r="Q53" s="29">
        <v>25</v>
      </c>
      <c r="R53" s="29">
        <v>26</v>
      </c>
      <c r="S53" s="29">
        <v>26</v>
      </c>
      <c r="T53" s="29">
        <v>27</v>
      </c>
      <c r="U53" s="29">
        <v>27</v>
      </c>
      <c r="V53" s="29">
        <v>28</v>
      </c>
      <c r="W53" s="29">
        <v>28</v>
      </c>
      <c r="X53" s="29">
        <v>29</v>
      </c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ht="33.75" customHeight="1">
      <c r="A54" s="4"/>
      <c r="B54" s="30" t="s">
        <v>67</v>
      </c>
      <c r="C54" s="32" t="s">
        <v>68</v>
      </c>
      <c r="D54" s="29">
        <v>33</v>
      </c>
      <c r="E54" s="29">
        <v>33</v>
      </c>
      <c r="F54" s="29">
        <v>34</v>
      </c>
      <c r="G54" s="29">
        <v>35</v>
      </c>
      <c r="H54" s="29">
        <v>36</v>
      </c>
      <c r="I54" s="29">
        <v>37</v>
      </c>
      <c r="J54" s="29">
        <v>38</v>
      </c>
      <c r="K54" s="29">
        <v>39</v>
      </c>
      <c r="L54" s="29">
        <v>40</v>
      </c>
      <c r="M54" s="29">
        <v>41</v>
      </c>
      <c r="N54" s="29">
        <v>42</v>
      </c>
      <c r="O54" s="29">
        <v>43</v>
      </c>
      <c r="P54" s="29">
        <v>44</v>
      </c>
      <c r="Q54" s="29">
        <v>45</v>
      </c>
      <c r="R54" s="29">
        <v>46</v>
      </c>
      <c r="S54" s="29">
        <v>47</v>
      </c>
      <c r="T54" s="29">
        <v>48</v>
      </c>
      <c r="U54" s="29">
        <v>49</v>
      </c>
      <c r="V54" s="29">
        <v>50</v>
      </c>
      <c r="W54" s="29">
        <v>51</v>
      </c>
      <c r="X54" s="29">
        <v>52</v>
      </c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ht="33.75" customHeight="1">
      <c r="A55" s="4"/>
      <c r="B55" s="30" t="s">
        <v>69</v>
      </c>
      <c r="C55" s="32" t="s">
        <v>70</v>
      </c>
      <c r="D55" s="29">
        <v>65</v>
      </c>
      <c r="E55" s="29">
        <v>67</v>
      </c>
      <c r="F55" s="29">
        <v>69</v>
      </c>
      <c r="G55" s="29">
        <v>71</v>
      </c>
      <c r="H55" s="29">
        <v>73</v>
      </c>
      <c r="I55" s="29">
        <v>75</v>
      </c>
      <c r="J55" s="29">
        <v>76</v>
      </c>
      <c r="K55" s="29">
        <v>78</v>
      </c>
      <c r="L55" s="29">
        <v>80</v>
      </c>
      <c r="M55" s="29">
        <v>82</v>
      </c>
      <c r="N55" s="29">
        <v>84</v>
      </c>
      <c r="O55" s="29">
        <v>86</v>
      </c>
      <c r="P55" s="29">
        <v>88</v>
      </c>
      <c r="Q55" s="29">
        <v>90</v>
      </c>
      <c r="R55" s="29">
        <v>92</v>
      </c>
      <c r="S55" s="29">
        <v>94</v>
      </c>
      <c r="T55" s="29">
        <v>95</v>
      </c>
      <c r="U55" s="29">
        <v>97</v>
      </c>
      <c r="V55" s="29">
        <v>99</v>
      </c>
      <c r="W55" s="29">
        <v>101</v>
      </c>
      <c r="X55" s="29">
        <v>103</v>
      </c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ht="33.75" customHeight="1">
      <c r="A56" s="4"/>
      <c r="B56" s="30" t="s">
        <v>71</v>
      </c>
      <c r="C56" s="31" t="s">
        <v>12</v>
      </c>
      <c r="D56" s="29">
        <v>655</v>
      </c>
      <c r="E56" s="29">
        <f>D56+25</f>
        <v>680</v>
      </c>
      <c r="F56" s="29">
        <f aca="true" t="shared" si="23" ref="F56:S56">E56+25</f>
        <v>705</v>
      </c>
      <c r="G56" s="29">
        <f t="shared" si="23"/>
        <v>730</v>
      </c>
      <c r="H56" s="29">
        <f t="shared" si="23"/>
        <v>755</v>
      </c>
      <c r="I56" s="29">
        <f t="shared" si="23"/>
        <v>780</v>
      </c>
      <c r="J56" s="29">
        <f t="shared" si="23"/>
        <v>805</v>
      </c>
      <c r="K56" s="29">
        <f t="shared" si="23"/>
        <v>830</v>
      </c>
      <c r="L56" s="29">
        <f t="shared" si="23"/>
        <v>855</v>
      </c>
      <c r="M56" s="29">
        <f t="shared" si="23"/>
        <v>880</v>
      </c>
      <c r="N56" s="29">
        <f t="shared" si="23"/>
        <v>905</v>
      </c>
      <c r="O56" s="29">
        <f t="shared" si="23"/>
        <v>930</v>
      </c>
      <c r="P56" s="29">
        <f t="shared" si="23"/>
        <v>955</v>
      </c>
      <c r="Q56" s="29">
        <f t="shared" si="23"/>
        <v>980</v>
      </c>
      <c r="R56" s="29">
        <f t="shared" si="23"/>
        <v>1005</v>
      </c>
      <c r="S56" s="29">
        <f t="shared" si="23"/>
        <v>1030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ht="33.75" customHeight="1">
      <c r="A57" s="4"/>
      <c r="B57" s="30" t="s">
        <v>72</v>
      </c>
      <c r="C57" s="59" t="s">
        <v>8</v>
      </c>
      <c r="D57" s="29">
        <v>975</v>
      </c>
      <c r="E57" s="29">
        <f>D57+37</f>
        <v>1012</v>
      </c>
      <c r="F57" s="29">
        <f aca="true" t="shared" si="24" ref="F57:S57">E57+37</f>
        <v>1049</v>
      </c>
      <c r="G57" s="29">
        <f t="shared" si="24"/>
        <v>1086</v>
      </c>
      <c r="H57" s="29">
        <f t="shared" si="24"/>
        <v>1123</v>
      </c>
      <c r="I57" s="29">
        <f t="shared" si="24"/>
        <v>1160</v>
      </c>
      <c r="J57" s="29">
        <f t="shared" si="24"/>
        <v>1197</v>
      </c>
      <c r="K57" s="29">
        <f t="shared" si="24"/>
        <v>1234</v>
      </c>
      <c r="L57" s="29">
        <f t="shared" si="24"/>
        <v>1271</v>
      </c>
      <c r="M57" s="29">
        <f t="shared" si="24"/>
        <v>1308</v>
      </c>
      <c r="N57" s="29">
        <f t="shared" si="24"/>
        <v>1345</v>
      </c>
      <c r="O57" s="29">
        <f t="shared" si="24"/>
        <v>1382</v>
      </c>
      <c r="P57" s="29">
        <f t="shared" si="24"/>
        <v>1419</v>
      </c>
      <c r="Q57" s="29">
        <f t="shared" si="24"/>
        <v>1456</v>
      </c>
      <c r="R57" s="29">
        <f t="shared" si="24"/>
        <v>1493</v>
      </c>
      <c r="S57" s="29">
        <f t="shared" si="24"/>
        <v>1530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ht="33.75" customHeight="1">
      <c r="A58" s="4"/>
      <c r="B58" s="30" t="s">
        <v>10</v>
      </c>
      <c r="C58" s="62"/>
      <c r="D58" s="29">
        <v>1066</v>
      </c>
      <c r="E58" s="29">
        <f>D58+22</f>
        <v>1088</v>
      </c>
      <c r="F58" s="29">
        <f>E58+22</f>
        <v>1110</v>
      </c>
      <c r="G58" s="29">
        <v>1133</v>
      </c>
      <c r="H58" s="29">
        <v>1155</v>
      </c>
      <c r="I58" s="29">
        <v>1178</v>
      </c>
      <c r="J58" s="29">
        <f>I58+22</f>
        <v>1200</v>
      </c>
      <c r="K58" s="29">
        <f>J58+22</f>
        <v>1222</v>
      </c>
      <c r="L58" s="29">
        <v>1245</v>
      </c>
      <c r="M58" s="29">
        <v>1267</v>
      </c>
      <c r="N58" s="29">
        <v>1290</v>
      </c>
      <c r="O58" s="29">
        <v>1312</v>
      </c>
      <c r="P58" s="29">
        <v>1334</v>
      </c>
      <c r="Q58" s="29">
        <v>1357</v>
      </c>
      <c r="R58" s="29">
        <v>1379</v>
      </c>
      <c r="S58" s="29">
        <v>1401</v>
      </c>
      <c r="T58" s="29">
        <v>1424</v>
      </c>
      <c r="U58" s="29">
        <v>1446</v>
      </c>
      <c r="V58" s="29">
        <v>1469</v>
      </c>
      <c r="W58" s="29">
        <v>1491</v>
      </c>
      <c r="X58" s="29">
        <v>1513</v>
      </c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ht="33.75" customHeight="1">
      <c r="A59" s="4"/>
      <c r="B59" s="30" t="s">
        <v>36</v>
      </c>
      <c r="C59" s="60"/>
      <c r="D59" s="29">
        <v>1086</v>
      </c>
      <c r="E59" s="29">
        <v>1123</v>
      </c>
      <c r="F59" s="29">
        <v>1123</v>
      </c>
      <c r="G59" s="29">
        <v>1160</v>
      </c>
      <c r="H59" s="29">
        <v>1160</v>
      </c>
      <c r="I59" s="29">
        <v>1197</v>
      </c>
      <c r="J59" s="29">
        <v>1234</v>
      </c>
      <c r="K59" s="29">
        <v>1234</v>
      </c>
      <c r="L59" s="29">
        <v>1271</v>
      </c>
      <c r="M59" s="29">
        <v>1271</v>
      </c>
      <c r="N59" s="29">
        <v>1308</v>
      </c>
      <c r="O59" s="29">
        <v>1345</v>
      </c>
      <c r="P59" s="29">
        <v>1345</v>
      </c>
      <c r="Q59" s="29">
        <v>1382</v>
      </c>
      <c r="R59" s="29">
        <v>1382</v>
      </c>
      <c r="S59" s="29">
        <v>1419</v>
      </c>
      <c r="T59" s="29">
        <v>1456</v>
      </c>
      <c r="U59" s="29">
        <v>1456</v>
      </c>
      <c r="V59" s="29">
        <v>1493</v>
      </c>
      <c r="W59" s="29">
        <v>1530</v>
      </c>
      <c r="X59" s="29">
        <v>1530</v>
      </c>
      <c r="Y59" s="29">
        <v>1530</v>
      </c>
      <c r="Z59" s="29">
        <v>1530</v>
      </c>
      <c r="AA59" s="29">
        <v>1530</v>
      </c>
      <c r="AB59" s="29">
        <v>1530</v>
      </c>
      <c r="AC59" s="29">
        <v>1530</v>
      </c>
      <c r="AD59" s="29">
        <v>1530</v>
      </c>
      <c r="AE59" s="29">
        <v>1530</v>
      </c>
      <c r="AF59" s="29">
        <v>1530</v>
      </c>
      <c r="AG59" s="29">
        <v>1530</v>
      </c>
      <c r="AH59" s="29">
        <v>1530</v>
      </c>
    </row>
    <row r="60" spans="1:34" ht="33.75" customHeight="1">
      <c r="A60" s="4"/>
      <c r="B60" s="30" t="s">
        <v>73</v>
      </c>
      <c r="C60" s="31" t="s">
        <v>7</v>
      </c>
      <c r="D60" s="29">
        <v>1320</v>
      </c>
      <c r="E60" s="29">
        <f>D60+50</f>
        <v>1370</v>
      </c>
      <c r="F60" s="29">
        <f aca="true" t="shared" si="25" ref="F60:AH60">E60+50</f>
        <v>1420</v>
      </c>
      <c r="G60" s="29">
        <f t="shared" si="25"/>
        <v>1470</v>
      </c>
      <c r="H60" s="29">
        <f t="shared" si="25"/>
        <v>1520</v>
      </c>
      <c r="I60" s="29">
        <f t="shared" si="25"/>
        <v>1570</v>
      </c>
      <c r="J60" s="29">
        <f t="shared" si="25"/>
        <v>1620</v>
      </c>
      <c r="K60" s="29">
        <f t="shared" si="25"/>
        <v>1670</v>
      </c>
      <c r="L60" s="29">
        <f t="shared" si="25"/>
        <v>1720</v>
      </c>
      <c r="M60" s="29">
        <f t="shared" si="25"/>
        <v>1770</v>
      </c>
      <c r="N60" s="29">
        <f t="shared" si="25"/>
        <v>1820</v>
      </c>
      <c r="O60" s="29">
        <f t="shared" si="25"/>
        <v>1870</v>
      </c>
      <c r="P60" s="29">
        <f t="shared" si="25"/>
        <v>1920</v>
      </c>
      <c r="Q60" s="29">
        <f t="shared" si="25"/>
        <v>1970</v>
      </c>
      <c r="R60" s="29">
        <f t="shared" si="25"/>
        <v>2020</v>
      </c>
      <c r="S60" s="29">
        <f t="shared" si="25"/>
        <v>2070</v>
      </c>
      <c r="T60" s="29">
        <f t="shared" si="25"/>
        <v>2120</v>
      </c>
      <c r="U60" s="29">
        <f t="shared" si="25"/>
        <v>2170</v>
      </c>
      <c r="V60" s="29">
        <f t="shared" si="25"/>
        <v>2220</v>
      </c>
      <c r="W60" s="29">
        <f t="shared" si="25"/>
        <v>2270</v>
      </c>
      <c r="X60" s="29">
        <f t="shared" si="25"/>
        <v>2320</v>
      </c>
      <c r="Y60" s="29">
        <f t="shared" si="25"/>
        <v>2370</v>
      </c>
      <c r="Z60" s="29">
        <f t="shared" si="25"/>
        <v>2420</v>
      </c>
      <c r="AA60" s="29">
        <f t="shared" si="25"/>
        <v>2470</v>
      </c>
      <c r="AB60" s="29">
        <f t="shared" si="25"/>
        <v>2520</v>
      </c>
      <c r="AC60" s="29">
        <f t="shared" si="25"/>
        <v>2570</v>
      </c>
      <c r="AD60" s="29">
        <f t="shared" si="25"/>
        <v>2620</v>
      </c>
      <c r="AE60" s="29">
        <f t="shared" si="25"/>
        <v>2670</v>
      </c>
      <c r="AF60" s="29">
        <f t="shared" si="25"/>
        <v>2720</v>
      </c>
      <c r="AG60" s="29">
        <f t="shared" si="25"/>
        <v>2770</v>
      </c>
      <c r="AH60" s="29">
        <f t="shared" si="25"/>
        <v>2820</v>
      </c>
    </row>
    <row r="61" spans="1:34" ht="33.75" customHeight="1">
      <c r="A61" s="4"/>
      <c r="B61" s="30" t="s">
        <v>74</v>
      </c>
      <c r="C61" s="31" t="s">
        <v>5</v>
      </c>
      <c r="D61" s="29">
        <v>1980</v>
      </c>
      <c r="E61" s="29">
        <f>D61+75</f>
        <v>2055</v>
      </c>
      <c r="F61" s="29">
        <f aca="true" t="shared" si="26" ref="F61:AH62">E61+75</f>
        <v>2130</v>
      </c>
      <c r="G61" s="29">
        <f t="shared" si="26"/>
        <v>2205</v>
      </c>
      <c r="H61" s="29">
        <f t="shared" si="26"/>
        <v>2280</v>
      </c>
      <c r="I61" s="29">
        <f t="shared" si="26"/>
        <v>2355</v>
      </c>
      <c r="J61" s="29">
        <f t="shared" si="26"/>
        <v>2430</v>
      </c>
      <c r="K61" s="29">
        <f t="shared" si="26"/>
        <v>2505</v>
      </c>
      <c r="L61" s="29">
        <f t="shared" si="26"/>
        <v>2580</v>
      </c>
      <c r="M61" s="29">
        <f t="shared" si="26"/>
        <v>2655</v>
      </c>
      <c r="N61" s="29">
        <f t="shared" si="26"/>
        <v>2730</v>
      </c>
      <c r="O61" s="29">
        <f t="shared" si="26"/>
        <v>2805</v>
      </c>
      <c r="P61" s="29">
        <f t="shared" si="26"/>
        <v>2880</v>
      </c>
      <c r="Q61" s="29">
        <f t="shared" si="26"/>
        <v>2955</v>
      </c>
      <c r="R61" s="29">
        <f t="shared" si="26"/>
        <v>3030</v>
      </c>
      <c r="S61" s="29">
        <f t="shared" si="26"/>
        <v>3105</v>
      </c>
      <c r="T61" s="29">
        <f t="shared" si="26"/>
        <v>3180</v>
      </c>
      <c r="U61" s="29">
        <f t="shared" si="26"/>
        <v>3255</v>
      </c>
      <c r="V61" s="29">
        <f t="shared" si="26"/>
        <v>3330</v>
      </c>
      <c r="W61" s="29">
        <f t="shared" si="26"/>
        <v>3405</v>
      </c>
      <c r="X61" s="29">
        <f t="shared" si="26"/>
        <v>3480</v>
      </c>
      <c r="Y61" s="29">
        <f t="shared" si="26"/>
        <v>3555</v>
      </c>
      <c r="Z61" s="29">
        <f t="shared" si="26"/>
        <v>3630</v>
      </c>
      <c r="AA61" s="29">
        <f t="shared" si="26"/>
        <v>3705</v>
      </c>
      <c r="AB61" s="29">
        <f t="shared" si="26"/>
        <v>3780</v>
      </c>
      <c r="AC61" s="29">
        <f t="shared" si="26"/>
        <v>3855</v>
      </c>
      <c r="AD61" s="29">
        <f t="shared" si="26"/>
        <v>3930</v>
      </c>
      <c r="AE61" s="29">
        <f t="shared" si="26"/>
        <v>4005</v>
      </c>
      <c r="AF61" s="29">
        <f t="shared" si="26"/>
        <v>4080</v>
      </c>
      <c r="AG61" s="29">
        <f t="shared" si="26"/>
        <v>4155</v>
      </c>
      <c r="AH61" s="29">
        <f t="shared" si="26"/>
        <v>4230</v>
      </c>
    </row>
    <row r="62" spans="1:34" ht="33.75" customHeight="1">
      <c r="A62" s="4"/>
      <c r="B62" s="30" t="s">
        <v>31</v>
      </c>
      <c r="C62" s="31" t="s">
        <v>2</v>
      </c>
      <c r="D62" s="29">
        <v>2200</v>
      </c>
      <c r="E62" s="29">
        <f>D62+75</f>
        <v>2275</v>
      </c>
      <c r="F62" s="29">
        <f t="shared" si="26"/>
        <v>2350</v>
      </c>
      <c r="G62" s="29">
        <f t="shared" si="26"/>
        <v>2425</v>
      </c>
      <c r="H62" s="29">
        <f t="shared" si="26"/>
        <v>2500</v>
      </c>
      <c r="I62" s="29">
        <f t="shared" si="26"/>
        <v>2575</v>
      </c>
      <c r="J62" s="29">
        <f t="shared" si="26"/>
        <v>2650</v>
      </c>
      <c r="K62" s="29">
        <f t="shared" si="26"/>
        <v>2725</v>
      </c>
      <c r="L62" s="29">
        <f t="shared" si="26"/>
        <v>2800</v>
      </c>
      <c r="M62" s="29">
        <f t="shared" si="26"/>
        <v>2875</v>
      </c>
      <c r="N62" s="29">
        <f t="shared" si="26"/>
        <v>2950</v>
      </c>
      <c r="O62" s="29">
        <f t="shared" si="26"/>
        <v>3025</v>
      </c>
      <c r="P62" s="29">
        <f t="shared" si="26"/>
        <v>3100</v>
      </c>
      <c r="Q62" s="29">
        <f t="shared" si="26"/>
        <v>3175</v>
      </c>
      <c r="R62" s="29">
        <f t="shared" si="26"/>
        <v>3250</v>
      </c>
      <c r="S62" s="29">
        <f t="shared" si="26"/>
        <v>3325</v>
      </c>
      <c r="T62" s="29">
        <f t="shared" si="26"/>
        <v>3400</v>
      </c>
      <c r="U62" s="29">
        <f t="shared" si="26"/>
        <v>3475</v>
      </c>
      <c r="V62" s="29">
        <f t="shared" si="26"/>
        <v>3550</v>
      </c>
      <c r="W62" s="29">
        <f t="shared" si="26"/>
        <v>3625</v>
      </c>
      <c r="X62" s="29">
        <f t="shared" si="26"/>
        <v>3700</v>
      </c>
      <c r="Y62" s="29">
        <f t="shared" si="26"/>
        <v>3775</v>
      </c>
      <c r="Z62" s="29">
        <f t="shared" si="26"/>
        <v>3850</v>
      </c>
      <c r="AA62" s="29">
        <f t="shared" si="26"/>
        <v>3925</v>
      </c>
      <c r="AB62" s="29">
        <f t="shared" si="26"/>
        <v>4000</v>
      </c>
      <c r="AC62" s="29">
        <f t="shared" si="26"/>
        <v>4075</v>
      </c>
      <c r="AD62" s="29">
        <f t="shared" si="26"/>
        <v>4150</v>
      </c>
      <c r="AE62" s="29">
        <f t="shared" si="26"/>
        <v>4225</v>
      </c>
      <c r="AF62" s="29">
        <f t="shared" si="26"/>
        <v>4300</v>
      </c>
      <c r="AG62" s="29">
        <f t="shared" si="26"/>
        <v>4375</v>
      </c>
      <c r="AH62" s="29">
        <f t="shared" si="26"/>
        <v>4450</v>
      </c>
    </row>
    <row r="63" spans="1:34" ht="33.75" customHeight="1">
      <c r="A63" s="4"/>
      <c r="B63" s="30" t="s">
        <v>32</v>
      </c>
      <c r="C63" s="31" t="s">
        <v>3</v>
      </c>
      <c r="D63" s="29">
        <v>2530</v>
      </c>
      <c r="E63" s="29">
        <f>D63+85</f>
        <v>2615</v>
      </c>
      <c r="F63" s="29">
        <f aca="true" t="shared" si="27" ref="F63:AH63">E63+85</f>
        <v>2700</v>
      </c>
      <c r="G63" s="29">
        <f t="shared" si="27"/>
        <v>2785</v>
      </c>
      <c r="H63" s="29">
        <f t="shared" si="27"/>
        <v>2870</v>
      </c>
      <c r="I63" s="29">
        <f t="shared" si="27"/>
        <v>2955</v>
      </c>
      <c r="J63" s="29">
        <f t="shared" si="27"/>
        <v>3040</v>
      </c>
      <c r="K63" s="29">
        <f t="shared" si="27"/>
        <v>3125</v>
      </c>
      <c r="L63" s="29">
        <f t="shared" si="27"/>
        <v>3210</v>
      </c>
      <c r="M63" s="29">
        <f t="shared" si="27"/>
        <v>3295</v>
      </c>
      <c r="N63" s="29">
        <f t="shared" si="27"/>
        <v>3380</v>
      </c>
      <c r="O63" s="29">
        <f t="shared" si="27"/>
        <v>3465</v>
      </c>
      <c r="P63" s="29">
        <f t="shared" si="27"/>
        <v>3550</v>
      </c>
      <c r="Q63" s="29">
        <f t="shared" si="27"/>
        <v>3635</v>
      </c>
      <c r="R63" s="29">
        <f t="shared" si="27"/>
        <v>3720</v>
      </c>
      <c r="S63" s="29">
        <f t="shared" si="27"/>
        <v>3805</v>
      </c>
      <c r="T63" s="29">
        <f t="shared" si="27"/>
        <v>3890</v>
      </c>
      <c r="U63" s="29">
        <f t="shared" si="27"/>
        <v>3975</v>
      </c>
      <c r="V63" s="29">
        <f t="shared" si="27"/>
        <v>4060</v>
      </c>
      <c r="W63" s="29">
        <f t="shared" si="27"/>
        <v>4145</v>
      </c>
      <c r="X63" s="29">
        <f t="shared" si="27"/>
        <v>4230</v>
      </c>
      <c r="Y63" s="29">
        <f t="shared" si="27"/>
        <v>4315</v>
      </c>
      <c r="Z63" s="29">
        <f t="shared" si="27"/>
        <v>4400</v>
      </c>
      <c r="AA63" s="29">
        <f t="shared" si="27"/>
        <v>4485</v>
      </c>
      <c r="AB63" s="29">
        <f t="shared" si="27"/>
        <v>4570</v>
      </c>
      <c r="AC63" s="29">
        <f t="shared" si="27"/>
        <v>4655</v>
      </c>
      <c r="AD63" s="29">
        <f t="shared" si="27"/>
        <v>4740</v>
      </c>
      <c r="AE63" s="29">
        <f t="shared" si="27"/>
        <v>4825</v>
      </c>
      <c r="AF63" s="29">
        <f t="shared" si="27"/>
        <v>4910</v>
      </c>
      <c r="AG63" s="29">
        <f t="shared" si="27"/>
        <v>4995</v>
      </c>
      <c r="AH63" s="29">
        <f t="shared" si="27"/>
        <v>5080</v>
      </c>
    </row>
    <row r="64" spans="1:34" ht="33.75" customHeight="1">
      <c r="A64" s="4"/>
      <c r="B64" s="33" t="s">
        <v>320</v>
      </c>
      <c r="C64" s="31" t="s">
        <v>319</v>
      </c>
      <c r="D64" s="34">
        <v>3140</v>
      </c>
      <c r="E64" s="34">
        <f>D64+120</f>
        <v>3260</v>
      </c>
      <c r="F64" s="34">
        <f aca="true" t="shared" si="28" ref="F64:AH64">E64+120</f>
        <v>3380</v>
      </c>
      <c r="G64" s="34">
        <f t="shared" si="28"/>
        <v>3500</v>
      </c>
      <c r="H64" s="34">
        <f t="shared" si="28"/>
        <v>3620</v>
      </c>
      <c r="I64" s="34">
        <f t="shared" si="28"/>
        <v>3740</v>
      </c>
      <c r="J64" s="34">
        <f t="shared" si="28"/>
        <v>3860</v>
      </c>
      <c r="K64" s="34">
        <f t="shared" si="28"/>
        <v>3980</v>
      </c>
      <c r="L64" s="34">
        <f t="shared" si="28"/>
        <v>4100</v>
      </c>
      <c r="M64" s="34">
        <f t="shared" si="28"/>
        <v>4220</v>
      </c>
      <c r="N64" s="34">
        <f t="shared" si="28"/>
        <v>4340</v>
      </c>
      <c r="O64" s="34">
        <f t="shared" si="28"/>
        <v>4460</v>
      </c>
      <c r="P64" s="34">
        <f t="shared" si="28"/>
        <v>4580</v>
      </c>
      <c r="Q64" s="34">
        <f t="shared" si="28"/>
        <v>4700</v>
      </c>
      <c r="R64" s="34">
        <f t="shared" si="28"/>
        <v>4820</v>
      </c>
      <c r="S64" s="34">
        <f t="shared" si="28"/>
        <v>4940</v>
      </c>
      <c r="T64" s="34">
        <f t="shared" si="28"/>
        <v>5060</v>
      </c>
      <c r="U64" s="34">
        <f t="shared" si="28"/>
        <v>5180</v>
      </c>
      <c r="V64" s="34">
        <f t="shared" si="28"/>
        <v>5300</v>
      </c>
      <c r="W64" s="34">
        <f t="shared" si="28"/>
        <v>5420</v>
      </c>
      <c r="X64" s="34">
        <f t="shared" si="28"/>
        <v>5540</v>
      </c>
      <c r="Y64" s="34">
        <f t="shared" si="28"/>
        <v>5660</v>
      </c>
      <c r="Z64" s="34">
        <f t="shared" si="28"/>
        <v>5780</v>
      </c>
      <c r="AA64" s="34">
        <f t="shared" si="28"/>
        <v>5900</v>
      </c>
      <c r="AB64" s="34">
        <f t="shared" si="28"/>
        <v>6020</v>
      </c>
      <c r="AC64" s="34">
        <f t="shared" si="28"/>
        <v>6140</v>
      </c>
      <c r="AD64" s="34">
        <f t="shared" si="28"/>
        <v>6260</v>
      </c>
      <c r="AE64" s="34">
        <f t="shared" si="28"/>
        <v>6380</v>
      </c>
      <c r="AF64" s="34">
        <f t="shared" si="28"/>
        <v>6500</v>
      </c>
      <c r="AG64" s="34">
        <f t="shared" si="28"/>
        <v>6620</v>
      </c>
      <c r="AH64" s="34">
        <f t="shared" si="28"/>
        <v>6740</v>
      </c>
    </row>
    <row r="65" spans="1:34" ht="33.75" customHeight="1">
      <c r="A65" s="4"/>
      <c r="B65" s="55" t="s">
        <v>44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6"/>
    </row>
    <row r="66" spans="1:34" ht="33.75" customHeight="1">
      <c r="A66" s="4"/>
      <c r="B66" s="57" t="s">
        <v>26</v>
      </c>
      <c r="C66" s="59" t="s">
        <v>27</v>
      </c>
      <c r="D66" s="54" t="s">
        <v>28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6"/>
    </row>
    <row r="67" spans="1:34" ht="33.75" customHeight="1">
      <c r="A67" s="4"/>
      <c r="B67" s="58"/>
      <c r="C67" s="60"/>
      <c r="D67" s="29">
        <v>0</v>
      </c>
      <c r="E67" s="29">
        <v>1</v>
      </c>
      <c r="F67" s="29">
        <v>2</v>
      </c>
      <c r="G67" s="29">
        <v>3</v>
      </c>
      <c r="H67" s="29">
        <v>4</v>
      </c>
      <c r="I67" s="29">
        <v>5</v>
      </c>
      <c r="J67" s="29">
        <v>6</v>
      </c>
      <c r="K67" s="29">
        <v>7</v>
      </c>
      <c r="L67" s="29">
        <v>8</v>
      </c>
      <c r="M67" s="29">
        <v>9</v>
      </c>
      <c r="N67" s="29">
        <v>10</v>
      </c>
      <c r="O67" s="29">
        <v>11</v>
      </c>
      <c r="P67" s="29">
        <v>12</v>
      </c>
      <c r="Q67" s="29">
        <v>13</v>
      </c>
      <c r="R67" s="29">
        <v>14</v>
      </c>
      <c r="S67" s="29">
        <v>15</v>
      </c>
      <c r="T67" s="29">
        <v>16</v>
      </c>
      <c r="U67" s="29">
        <v>17</v>
      </c>
      <c r="V67" s="29">
        <v>18</v>
      </c>
      <c r="W67" s="29">
        <v>19</v>
      </c>
      <c r="X67" s="29">
        <v>20</v>
      </c>
      <c r="Y67" s="29">
        <v>21</v>
      </c>
      <c r="Z67" s="29">
        <v>22</v>
      </c>
      <c r="AA67" s="29">
        <v>23</v>
      </c>
      <c r="AB67" s="29">
        <v>24</v>
      </c>
      <c r="AC67" s="29">
        <v>25</v>
      </c>
      <c r="AD67" s="29">
        <v>26</v>
      </c>
      <c r="AE67" s="29">
        <v>27</v>
      </c>
      <c r="AF67" s="29">
        <v>28</v>
      </c>
      <c r="AG67" s="29">
        <v>29</v>
      </c>
      <c r="AH67" s="29">
        <v>30</v>
      </c>
    </row>
    <row r="68" spans="1:34" ht="33.75" customHeight="1">
      <c r="A68" s="4"/>
      <c r="B68" s="30" t="s">
        <v>75</v>
      </c>
      <c r="C68" s="31" t="s">
        <v>24</v>
      </c>
      <c r="D68" s="29">
        <v>130</v>
      </c>
      <c r="E68" s="29">
        <v>134</v>
      </c>
      <c r="F68" s="29">
        <v>138</v>
      </c>
      <c r="G68" s="29">
        <v>142</v>
      </c>
      <c r="H68" s="29">
        <v>146</v>
      </c>
      <c r="I68" s="29">
        <v>150</v>
      </c>
      <c r="J68" s="29">
        <v>154</v>
      </c>
      <c r="K68" s="29">
        <v>158</v>
      </c>
      <c r="L68" s="29">
        <v>162</v>
      </c>
      <c r="M68" s="29">
        <v>166</v>
      </c>
      <c r="N68" s="29">
        <v>170</v>
      </c>
      <c r="O68" s="29">
        <v>175</v>
      </c>
      <c r="P68" s="29">
        <v>180</v>
      </c>
      <c r="Q68" s="29">
        <v>185</v>
      </c>
      <c r="R68" s="29">
        <v>190</v>
      </c>
      <c r="S68" s="29">
        <v>195</v>
      </c>
      <c r="T68" s="29">
        <v>200</v>
      </c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:34" ht="33.75" customHeight="1">
      <c r="A69" s="4"/>
      <c r="B69" s="61" t="s">
        <v>76</v>
      </c>
      <c r="C69" s="59" t="s">
        <v>22</v>
      </c>
      <c r="D69" s="29">
        <v>280</v>
      </c>
      <c r="E69" s="29">
        <v>288</v>
      </c>
      <c r="F69" s="29">
        <v>296</v>
      </c>
      <c r="G69" s="29">
        <v>304</v>
      </c>
      <c r="H69" s="29">
        <v>312</v>
      </c>
      <c r="I69" s="29">
        <v>320</v>
      </c>
      <c r="J69" s="29">
        <v>328</v>
      </c>
      <c r="K69" s="29">
        <v>336</v>
      </c>
      <c r="L69" s="29">
        <v>344</v>
      </c>
      <c r="M69" s="29">
        <v>352</v>
      </c>
      <c r="N69" s="29">
        <v>361</v>
      </c>
      <c r="O69" s="29">
        <v>370</v>
      </c>
      <c r="P69" s="29">
        <v>379</v>
      </c>
      <c r="Q69" s="29">
        <v>388</v>
      </c>
      <c r="R69" s="29">
        <v>397</v>
      </c>
      <c r="S69" s="29">
        <v>406</v>
      </c>
      <c r="T69" s="29">
        <v>415</v>
      </c>
      <c r="U69" s="29">
        <v>427</v>
      </c>
      <c r="V69" s="29">
        <v>439</v>
      </c>
      <c r="W69" s="29">
        <v>541</v>
      </c>
      <c r="X69" s="29">
        <v>463</v>
      </c>
      <c r="Y69" s="29">
        <v>475</v>
      </c>
      <c r="Z69" s="29"/>
      <c r="AA69" s="29"/>
      <c r="AB69" s="29"/>
      <c r="AC69" s="29"/>
      <c r="AD69" s="29"/>
      <c r="AE69" s="29"/>
      <c r="AF69" s="29"/>
      <c r="AG69" s="29"/>
      <c r="AH69" s="29"/>
    </row>
    <row r="70" spans="1:34" ht="33.75" customHeight="1">
      <c r="A70" s="4"/>
      <c r="B70" s="58"/>
      <c r="C70" s="60"/>
      <c r="D70" s="29">
        <v>280</v>
      </c>
      <c r="E70" s="29">
        <v>280</v>
      </c>
      <c r="F70" s="29">
        <v>280</v>
      </c>
      <c r="G70" s="29">
        <v>280</v>
      </c>
      <c r="H70" s="29">
        <v>288</v>
      </c>
      <c r="I70" s="29">
        <v>288</v>
      </c>
      <c r="J70" s="29">
        <v>296</v>
      </c>
      <c r="K70" s="29">
        <v>296</v>
      </c>
      <c r="L70" s="29">
        <v>304</v>
      </c>
      <c r="M70" s="29">
        <v>304</v>
      </c>
      <c r="N70" s="29">
        <v>312</v>
      </c>
      <c r="O70" s="29">
        <v>320</v>
      </c>
      <c r="P70" s="29">
        <v>320</v>
      </c>
      <c r="Q70" s="29">
        <v>328</v>
      </c>
      <c r="R70" s="29">
        <v>336</v>
      </c>
      <c r="S70" s="29">
        <v>336</v>
      </c>
      <c r="T70" s="29">
        <v>344</v>
      </c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33.75" customHeight="1">
      <c r="A71" s="4"/>
      <c r="B71" s="30" t="s">
        <v>77</v>
      </c>
      <c r="C71" s="59" t="s">
        <v>19</v>
      </c>
      <c r="D71" s="29">
        <v>500</v>
      </c>
      <c r="E71" s="29">
        <f>D71+16</f>
        <v>516</v>
      </c>
      <c r="F71" s="29">
        <f aca="true" t="shared" si="29" ref="F71:X71">E71+16</f>
        <v>532</v>
      </c>
      <c r="G71" s="29">
        <f t="shared" si="29"/>
        <v>548</v>
      </c>
      <c r="H71" s="29">
        <f t="shared" si="29"/>
        <v>564</v>
      </c>
      <c r="I71" s="29">
        <f t="shared" si="29"/>
        <v>580</v>
      </c>
      <c r="J71" s="29">
        <f t="shared" si="29"/>
        <v>596</v>
      </c>
      <c r="K71" s="29">
        <f t="shared" si="29"/>
        <v>612</v>
      </c>
      <c r="L71" s="29">
        <f t="shared" si="29"/>
        <v>628</v>
      </c>
      <c r="M71" s="29">
        <f t="shared" si="29"/>
        <v>644</v>
      </c>
      <c r="N71" s="29">
        <f t="shared" si="29"/>
        <v>660</v>
      </c>
      <c r="O71" s="29">
        <f t="shared" si="29"/>
        <v>676</v>
      </c>
      <c r="P71" s="29">
        <f t="shared" si="29"/>
        <v>692</v>
      </c>
      <c r="Q71" s="29">
        <f t="shared" si="29"/>
        <v>708</v>
      </c>
      <c r="R71" s="29">
        <f t="shared" si="29"/>
        <v>724</v>
      </c>
      <c r="S71" s="29">
        <f t="shared" si="29"/>
        <v>740</v>
      </c>
      <c r="T71" s="29">
        <f t="shared" si="29"/>
        <v>756</v>
      </c>
      <c r="U71" s="29">
        <f t="shared" si="29"/>
        <v>772</v>
      </c>
      <c r="V71" s="29">
        <f t="shared" si="29"/>
        <v>788</v>
      </c>
      <c r="W71" s="29">
        <f t="shared" si="29"/>
        <v>804</v>
      </c>
      <c r="X71" s="29">
        <f t="shared" si="29"/>
        <v>820</v>
      </c>
      <c r="Y71" s="29">
        <v>820</v>
      </c>
      <c r="Z71" s="29"/>
      <c r="AA71" s="29"/>
      <c r="AB71" s="29"/>
      <c r="AC71" s="29"/>
      <c r="AD71" s="29"/>
      <c r="AE71" s="29"/>
      <c r="AF71" s="29"/>
      <c r="AG71" s="29"/>
      <c r="AH71" s="29"/>
    </row>
    <row r="72" spans="1:34" ht="33.75" customHeight="1">
      <c r="A72" s="4"/>
      <c r="B72" s="30" t="s">
        <v>39</v>
      </c>
      <c r="C72" s="60"/>
      <c r="D72" s="29">
        <v>516</v>
      </c>
      <c r="E72" s="29">
        <v>516</v>
      </c>
      <c r="F72" s="29">
        <v>532</v>
      </c>
      <c r="G72" s="29">
        <v>532</v>
      </c>
      <c r="H72" s="29">
        <v>548</v>
      </c>
      <c r="I72" s="29">
        <v>564</v>
      </c>
      <c r="J72" s="29">
        <v>564</v>
      </c>
      <c r="K72" s="29">
        <v>580</v>
      </c>
      <c r="L72" s="29">
        <v>596</v>
      </c>
      <c r="M72" s="29">
        <v>612</v>
      </c>
      <c r="N72" s="29">
        <v>628</v>
      </c>
      <c r="O72" s="29">
        <v>644</v>
      </c>
      <c r="P72" s="29">
        <v>660</v>
      </c>
      <c r="Q72" s="29">
        <v>676</v>
      </c>
      <c r="R72" s="29">
        <v>692</v>
      </c>
      <c r="S72" s="29">
        <v>692</v>
      </c>
      <c r="T72" s="29">
        <v>708</v>
      </c>
      <c r="U72" s="29">
        <v>724</v>
      </c>
      <c r="V72" s="29">
        <v>756</v>
      </c>
      <c r="W72" s="29">
        <v>772</v>
      </c>
      <c r="X72" s="29">
        <v>788</v>
      </c>
      <c r="Y72" s="29">
        <v>820</v>
      </c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3.75" customHeight="1">
      <c r="A73" s="4"/>
      <c r="B73" s="30" t="s">
        <v>13</v>
      </c>
      <c r="C73" s="31" t="s">
        <v>18</v>
      </c>
      <c r="D73" s="29">
        <v>68</v>
      </c>
      <c r="E73" s="29">
        <v>70</v>
      </c>
      <c r="F73" s="29">
        <v>72</v>
      </c>
      <c r="G73" s="29">
        <v>74</v>
      </c>
      <c r="H73" s="29">
        <v>76</v>
      </c>
      <c r="I73" s="29">
        <v>78</v>
      </c>
      <c r="J73" s="29">
        <v>80</v>
      </c>
      <c r="K73" s="29">
        <v>83</v>
      </c>
      <c r="L73" s="29">
        <v>85</v>
      </c>
      <c r="M73" s="29">
        <v>87</v>
      </c>
      <c r="N73" s="29">
        <v>89</v>
      </c>
      <c r="O73" s="29">
        <v>91</v>
      </c>
      <c r="P73" s="29">
        <v>93</v>
      </c>
      <c r="Q73" s="29">
        <v>96</v>
      </c>
      <c r="R73" s="29">
        <v>98</v>
      </c>
      <c r="S73" s="29">
        <v>100</v>
      </c>
      <c r="T73" s="29">
        <v>102</v>
      </c>
      <c r="U73" s="29">
        <v>104</v>
      </c>
      <c r="V73" s="29">
        <v>106</v>
      </c>
      <c r="W73" s="29">
        <v>109</v>
      </c>
      <c r="X73" s="29">
        <v>111</v>
      </c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4" ht="33.75" customHeight="1">
      <c r="A74" s="4"/>
      <c r="B74" s="30" t="s">
        <v>13</v>
      </c>
      <c r="C74" s="31" t="s">
        <v>17</v>
      </c>
      <c r="D74" s="29">
        <v>90</v>
      </c>
      <c r="E74" s="29">
        <v>93</v>
      </c>
      <c r="F74" s="29">
        <v>96</v>
      </c>
      <c r="G74" s="29">
        <v>99</v>
      </c>
      <c r="H74" s="29">
        <v>102</v>
      </c>
      <c r="I74" s="29">
        <v>104</v>
      </c>
      <c r="J74" s="29">
        <v>107</v>
      </c>
      <c r="K74" s="29">
        <v>110</v>
      </c>
      <c r="L74" s="29">
        <v>113</v>
      </c>
      <c r="M74" s="29">
        <v>116</v>
      </c>
      <c r="N74" s="29">
        <v>119</v>
      </c>
      <c r="O74" s="29">
        <v>122</v>
      </c>
      <c r="P74" s="29">
        <v>125</v>
      </c>
      <c r="Q74" s="29">
        <v>127</v>
      </c>
      <c r="R74" s="29">
        <v>130</v>
      </c>
      <c r="S74" s="29">
        <v>133</v>
      </c>
      <c r="T74" s="29">
        <v>136</v>
      </c>
      <c r="U74" s="29">
        <v>139</v>
      </c>
      <c r="V74" s="29">
        <v>142</v>
      </c>
      <c r="W74" s="29">
        <v>145</v>
      </c>
      <c r="X74" s="29">
        <v>148</v>
      </c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34" ht="33.75" customHeight="1">
      <c r="A75" s="4"/>
      <c r="B75" s="30" t="s">
        <v>78</v>
      </c>
      <c r="C75" s="31" t="s">
        <v>15</v>
      </c>
      <c r="D75" s="29">
        <v>675</v>
      </c>
      <c r="E75" s="29">
        <f>D75+22</f>
        <v>697</v>
      </c>
      <c r="F75" s="29">
        <f aca="true" t="shared" si="30" ref="F75:X75">E75+22</f>
        <v>719</v>
      </c>
      <c r="G75" s="29">
        <f t="shared" si="30"/>
        <v>741</v>
      </c>
      <c r="H75" s="29">
        <f t="shared" si="30"/>
        <v>763</v>
      </c>
      <c r="I75" s="29">
        <f t="shared" si="30"/>
        <v>785</v>
      </c>
      <c r="J75" s="29">
        <f t="shared" si="30"/>
        <v>807</v>
      </c>
      <c r="K75" s="29">
        <f t="shared" si="30"/>
        <v>829</v>
      </c>
      <c r="L75" s="29">
        <f t="shared" si="30"/>
        <v>851</v>
      </c>
      <c r="M75" s="29">
        <f t="shared" si="30"/>
        <v>873</v>
      </c>
      <c r="N75" s="29">
        <f t="shared" si="30"/>
        <v>895</v>
      </c>
      <c r="O75" s="29">
        <f t="shared" si="30"/>
        <v>917</v>
      </c>
      <c r="P75" s="29">
        <f t="shared" si="30"/>
        <v>939</v>
      </c>
      <c r="Q75" s="29">
        <f t="shared" si="30"/>
        <v>961</v>
      </c>
      <c r="R75" s="29">
        <f t="shared" si="30"/>
        <v>983</v>
      </c>
      <c r="S75" s="29">
        <f t="shared" si="30"/>
        <v>1005</v>
      </c>
      <c r="T75" s="29">
        <f t="shared" si="30"/>
        <v>1027</v>
      </c>
      <c r="U75" s="29">
        <f t="shared" si="30"/>
        <v>1049</v>
      </c>
      <c r="V75" s="29">
        <f t="shared" si="30"/>
        <v>1071</v>
      </c>
      <c r="W75" s="29">
        <f t="shared" si="30"/>
        <v>1093</v>
      </c>
      <c r="X75" s="29">
        <f t="shared" si="30"/>
        <v>1115</v>
      </c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34" ht="33.75" customHeight="1">
      <c r="A76" s="4"/>
      <c r="B76" s="30" t="s">
        <v>13</v>
      </c>
      <c r="C76" s="32" t="s">
        <v>14</v>
      </c>
      <c r="D76" s="29">
        <v>19</v>
      </c>
      <c r="E76" s="29">
        <v>20</v>
      </c>
      <c r="F76" s="29">
        <v>20</v>
      </c>
      <c r="G76" s="29">
        <v>21</v>
      </c>
      <c r="H76" s="29">
        <v>21</v>
      </c>
      <c r="I76" s="29">
        <v>22</v>
      </c>
      <c r="J76" s="29">
        <v>23</v>
      </c>
      <c r="K76" s="29">
        <v>23</v>
      </c>
      <c r="L76" s="29">
        <v>24</v>
      </c>
      <c r="M76" s="29">
        <v>24</v>
      </c>
      <c r="N76" s="29">
        <v>25</v>
      </c>
      <c r="O76" s="29">
        <v>26</v>
      </c>
      <c r="P76" s="29">
        <v>26</v>
      </c>
      <c r="Q76" s="29">
        <v>27</v>
      </c>
      <c r="R76" s="29">
        <v>28</v>
      </c>
      <c r="S76" s="29">
        <v>28</v>
      </c>
      <c r="T76" s="29">
        <v>29</v>
      </c>
      <c r="U76" s="29">
        <v>29</v>
      </c>
      <c r="V76" s="29">
        <v>30</v>
      </c>
      <c r="W76" s="29">
        <v>31</v>
      </c>
      <c r="X76" s="29">
        <v>31</v>
      </c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34" ht="33.75" customHeight="1">
      <c r="A77" s="4"/>
      <c r="B77" s="30" t="s">
        <v>67</v>
      </c>
      <c r="C77" s="32" t="s">
        <v>68</v>
      </c>
      <c r="D77" s="29">
        <v>34</v>
      </c>
      <c r="E77" s="29">
        <v>35</v>
      </c>
      <c r="F77" s="29">
        <v>36</v>
      </c>
      <c r="G77" s="29">
        <v>37</v>
      </c>
      <c r="H77" s="29">
        <v>38</v>
      </c>
      <c r="I77" s="29">
        <v>39</v>
      </c>
      <c r="J77" s="29">
        <v>40</v>
      </c>
      <c r="K77" s="29">
        <v>41</v>
      </c>
      <c r="L77" s="29">
        <v>43</v>
      </c>
      <c r="M77" s="29">
        <v>44</v>
      </c>
      <c r="N77" s="29">
        <v>45</v>
      </c>
      <c r="O77" s="29">
        <v>46</v>
      </c>
      <c r="P77" s="29">
        <v>47</v>
      </c>
      <c r="Q77" s="29">
        <v>48</v>
      </c>
      <c r="R77" s="29">
        <v>49</v>
      </c>
      <c r="S77" s="29">
        <v>50</v>
      </c>
      <c r="T77" s="29">
        <v>51</v>
      </c>
      <c r="U77" s="29">
        <v>52</v>
      </c>
      <c r="V77" s="29">
        <v>54</v>
      </c>
      <c r="W77" s="29">
        <v>55</v>
      </c>
      <c r="X77" s="29">
        <v>56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34" ht="33.75" customHeight="1">
      <c r="A78" s="4"/>
      <c r="B78" s="30" t="s">
        <v>69</v>
      </c>
      <c r="C78" s="32" t="s">
        <v>70</v>
      </c>
      <c r="D78" s="29">
        <v>68</v>
      </c>
      <c r="E78" s="29">
        <v>70</v>
      </c>
      <c r="F78" s="29">
        <v>72</v>
      </c>
      <c r="G78" s="29">
        <v>74</v>
      </c>
      <c r="H78" s="29">
        <v>76</v>
      </c>
      <c r="I78" s="29">
        <v>79</v>
      </c>
      <c r="J78" s="29">
        <v>81</v>
      </c>
      <c r="K78" s="29">
        <v>83</v>
      </c>
      <c r="L78" s="29">
        <v>85</v>
      </c>
      <c r="M78" s="29">
        <v>87</v>
      </c>
      <c r="N78" s="29">
        <v>90</v>
      </c>
      <c r="O78" s="29">
        <v>92</v>
      </c>
      <c r="P78" s="29">
        <v>94</v>
      </c>
      <c r="Q78" s="29">
        <v>96</v>
      </c>
      <c r="R78" s="29">
        <v>98</v>
      </c>
      <c r="S78" s="29">
        <v>101</v>
      </c>
      <c r="T78" s="29">
        <v>103</v>
      </c>
      <c r="U78" s="29">
        <v>105</v>
      </c>
      <c r="V78" s="29">
        <v>107</v>
      </c>
      <c r="W78" s="29">
        <v>109</v>
      </c>
      <c r="X78" s="29">
        <v>112</v>
      </c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:34" ht="33.75" customHeight="1">
      <c r="A79" s="4"/>
      <c r="B79" s="30" t="s">
        <v>79</v>
      </c>
      <c r="C79" s="31" t="s">
        <v>12</v>
      </c>
      <c r="D79" s="29">
        <v>680</v>
      </c>
      <c r="E79" s="29">
        <f>D79+29</f>
        <v>709</v>
      </c>
      <c r="F79" s="29">
        <f aca="true" t="shared" si="31" ref="F79:S79">E79+29</f>
        <v>738</v>
      </c>
      <c r="G79" s="29">
        <f t="shared" si="31"/>
        <v>767</v>
      </c>
      <c r="H79" s="29">
        <f t="shared" si="31"/>
        <v>796</v>
      </c>
      <c r="I79" s="29">
        <f t="shared" si="31"/>
        <v>825</v>
      </c>
      <c r="J79" s="29">
        <f t="shared" si="31"/>
        <v>854</v>
      </c>
      <c r="K79" s="29">
        <f t="shared" si="31"/>
        <v>883</v>
      </c>
      <c r="L79" s="29">
        <f t="shared" si="31"/>
        <v>912</v>
      </c>
      <c r="M79" s="29">
        <f t="shared" si="31"/>
        <v>941</v>
      </c>
      <c r="N79" s="29">
        <f t="shared" si="31"/>
        <v>970</v>
      </c>
      <c r="O79" s="29">
        <f t="shared" si="31"/>
        <v>999</v>
      </c>
      <c r="P79" s="29">
        <f t="shared" si="31"/>
        <v>1028</v>
      </c>
      <c r="Q79" s="29">
        <f t="shared" si="31"/>
        <v>1057</v>
      </c>
      <c r="R79" s="29">
        <f t="shared" si="31"/>
        <v>1086</v>
      </c>
      <c r="S79" s="29">
        <f t="shared" si="31"/>
        <v>1115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34" ht="33.75" customHeight="1">
      <c r="A80" s="4"/>
      <c r="B80" s="30" t="s">
        <v>80</v>
      </c>
      <c r="C80" s="59" t="s">
        <v>8</v>
      </c>
      <c r="D80" s="29">
        <v>1005</v>
      </c>
      <c r="E80" s="29">
        <f>D80+43</f>
        <v>1048</v>
      </c>
      <c r="F80" s="29">
        <f aca="true" t="shared" si="32" ref="F80:S80">E80+43</f>
        <v>1091</v>
      </c>
      <c r="G80" s="29">
        <f t="shared" si="32"/>
        <v>1134</v>
      </c>
      <c r="H80" s="29">
        <f t="shared" si="32"/>
        <v>1177</v>
      </c>
      <c r="I80" s="29">
        <f t="shared" si="32"/>
        <v>1220</v>
      </c>
      <c r="J80" s="29">
        <f t="shared" si="32"/>
        <v>1263</v>
      </c>
      <c r="K80" s="29">
        <f t="shared" si="32"/>
        <v>1306</v>
      </c>
      <c r="L80" s="29">
        <f t="shared" si="32"/>
        <v>1349</v>
      </c>
      <c r="M80" s="29">
        <f t="shared" si="32"/>
        <v>1392</v>
      </c>
      <c r="N80" s="29">
        <f t="shared" si="32"/>
        <v>1435</v>
      </c>
      <c r="O80" s="29">
        <f t="shared" si="32"/>
        <v>1478</v>
      </c>
      <c r="P80" s="29">
        <f t="shared" si="32"/>
        <v>1521</v>
      </c>
      <c r="Q80" s="29">
        <f t="shared" si="32"/>
        <v>1564</v>
      </c>
      <c r="R80" s="29">
        <f t="shared" si="32"/>
        <v>1607</v>
      </c>
      <c r="S80" s="29">
        <f t="shared" si="32"/>
        <v>1650</v>
      </c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34" ht="33.75" customHeight="1">
      <c r="A81" s="4"/>
      <c r="B81" s="30" t="s">
        <v>10</v>
      </c>
      <c r="C81" s="62"/>
      <c r="D81" s="29">
        <v>1095</v>
      </c>
      <c r="E81" s="29">
        <v>1121</v>
      </c>
      <c r="F81" s="29">
        <v>1147</v>
      </c>
      <c r="G81" s="29">
        <v>1173</v>
      </c>
      <c r="H81" s="29">
        <v>1199</v>
      </c>
      <c r="I81" s="29">
        <v>1225</v>
      </c>
      <c r="J81" s="29">
        <v>1251</v>
      </c>
      <c r="K81" s="29">
        <v>1277</v>
      </c>
      <c r="L81" s="29">
        <v>1302</v>
      </c>
      <c r="M81" s="29">
        <v>1328</v>
      </c>
      <c r="N81" s="29">
        <v>1354</v>
      </c>
      <c r="O81" s="29">
        <v>1380</v>
      </c>
      <c r="P81" s="29">
        <v>1406</v>
      </c>
      <c r="Q81" s="29">
        <v>1432</v>
      </c>
      <c r="R81" s="29">
        <v>1458</v>
      </c>
      <c r="S81" s="29">
        <v>1484</v>
      </c>
      <c r="T81" s="29">
        <v>1510</v>
      </c>
      <c r="U81" s="29">
        <v>1536</v>
      </c>
      <c r="V81" s="29">
        <v>1562</v>
      </c>
      <c r="W81" s="29">
        <v>1588</v>
      </c>
      <c r="X81" s="29">
        <v>1613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34" ht="33.75" customHeight="1">
      <c r="A82" s="4"/>
      <c r="B82" s="30" t="s">
        <v>36</v>
      </c>
      <c r="C82" s="60"/>
      <c r="D82" s="29">
        <v>1134</v>
      </c>
      <c r="E82" s="29">
        <v>1134</v>
      </c>
      <c r="F82" s="29">
        <v>1177</v>
      </c>
      <c r="G82" s="29">
        <v>1177</v>
      </c>
      <c r="H82" s="29">
        <v>1220</v>
      </c>
      <c r="I82" s="29">
        <v>1263</v>
      </c>
      <c r="J82" s="29">
        <v>1263</v>
      </c>
      <c r="K82" s="29">
        <v>1306</v>
      </c>
      <c r="L82" s="29">
        <v>1306</v>
      </c>
      <c r="M82" s="29">
        <v>1349</v>
      </c>
      <c r="N82" s="29">
        <v>1392</v>
      </c>
      <c r="O82" s="29">
        <v>1392</v>
      </c>
      <c r="P82" s="29">
        <v>1435</v>
      </c>
      <c r="Q82" s="29">
        <v>1435</v>
      </c>
      <c r="R82" s="29">
        <v>1478</v>
      </c>
      <c r="S82" s="29">
        <v>1521</v>
      </c>
      <c r="T82" s="29">
        <v>1521</v>
      </c>
      <c r="U82" s="29">
        <v>1564</v>
      </c>
      <c r="V82" s="29">
        <v>1607</v>
      </c>
      <c r="W82" s="29">
        <v>1650</v>
      </c>
      <c r="X82" s="29">
        <v>1650</v>
      </c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4" ht="33.75" customHeight="1">
      <c r="A83" s="4"/>
      <c r="B83" s="30" t="s">
        <v>81</v>
      </c>
      <c r="C83" s="31" t="s">
        <v>7</v>
      </c>
      <c r="D83" s="29">
        <v>1360</v>
      </c>
      <c r="E83" s="29">
        <f>D83+58</f>
        <v>1418</v>
      </c>
      <c r="F83" s="29">
        <f aca="true" t="shared" si="33" ref="F83:AH83">E83+58</f>
        <v>1476</v>
      </c>
      <c r="G83" s="29">
        <f t="shared" si="33"/>
        <v>1534</v>
      </c>
      <c r="H83" s="29">
        <f t="shared" si="33"/>
        <v>1592</v>
      </c>
      <c r="I83" s="29">
        <f t="shared" si="33"/>
        <v>1650</v>
      </c>
      <c r="J83" s="29">
        <f t="shared" si="33"/>
        <v>1708</v>
      </c>
      <c r="K83" s="29">
        <f t="shared" si="33"/>
        <v>1766</v>
      </c>
      <c r="L83" s="29">
        <f t="shared" si="33"/>
        <v>1824</v>
      </c>
      <c r="M83" s="29">
        <f t="shared" si="33"/>
        <v>1882</v>
      </c>
      <c r="N83" s="29">
        <f t="shared" si="33"/>
        <v>1940</v>
      </c>
      <c r="O83" s="29">
        <f t="shared" si="33"/>
        <v>1998</v>
      </c>
      <c r="P83" s="29">
        <f t="shared" si="33"/>
        <v>2056</v>
      </c>
      <c r="Q83" s="29">
        <f t="shared" si="33"/>
        <v>2114</v>
      </c>
      <c r="R83" s="29">
        <f t="shared" si="33"/>
        <v>2172</v>
      </c>
      <c r="S83" s="29">
        <f t="shared" si="33"/>
        <v>2230</v>
      </c>
      <c r="T83" s="29">
        <f t="shared" si="33"/>
        <v>2288</v>
      </c>
      <c r="U83" s="29">
        <f t="shared" si="33"/>
        <v>2346</v>
      </c>
      <c r="V83" s="29">
        <f t="shared" si="33"/>
        <v>2404</v>
      </c>
      <c r="W83" s="29">
        <f t="shared" si="33"/>
        <v>2462</v>
      </c>
      <c r="X83" s="29">
        <f t="shared" si="33"/>
        <v>2520</v>
      </c>
      <c r="Y83" s="29">
        <f t="shared" si="33"/>
        <v>2578</v>
      </c>
      <c r="Z83" s="29">
        <f t="shared" si="33"/>
        <v>2636</v>
      </c>
      <c r="AA83" s="29">
        <f t="shared" si="33"/>
        <v>2694</v>
      </c>
      <c r="AB83" s="29">
        <f t="shared" si="33"/>
        <v>2752</v>
      </c>
      <c r="AC83" s="29">
        <f t="shared" si="33"/>
        <v>2810</v>
      </c>
      <c r="AD83" s="29">
        <f t="shared" si="33"/>
        <v>2868</v>
      </c>
      <c r="AE83" s="29">
        <f t="shared" si="33"/>
        <v>2926</v>
      </c>
      <c r="AF83" s="29">
        <f t="shared" si="33"/>
        <v>2984</v>
      </c>
      <c r="AG83" s="29">
        <f t="shared" si="33"/>
        <v>3042</v>
      </c>
      <c r="AH83" s="29">
        <f t="shared" si="33"/>
        <v>3100</v>
      </c>
    </row>
    <row r="84" spans="1:34" ht="33.75" customHeight="1">
      <c r="A84" s="4"/>
      <c r="B84" s="30" t="s">
        <v>82</v>
      </c>
      <c r="C84" s="31" t="s">
        <v>5</v>
      </c>
      <c r="D84" s="29">
        <v>2040</v>
      </c>
      <c r="E84" s="29">
        <f>D84+85</f>
        <v>2125</v>
      </c>
      <c r="F84" s="29">
        <f aca="true" t="shared" si="34" ref="F84:AH84">E84+85</f>
        <v>2210</v>
      </c>
      <c r="G84" s="29">
        <f t="shared" si="34"/>
        <v>2295</v>
      </c>
      <c r="H84" s="29">
        <f t="shared" si="34"/>
        <v>2380</v>
      </c>
      <c r="I84" s="29">
        <f t="shared" si="34"/>
        <v>2465</v>
      </c>
      <c r="J84" s="29">
        <f t="shared" si="34"/>
        <v>2550</v>
      </c>
      <c r="K84" s="29">
        <f t="shared" si="34"/>
        <v>2635</v>
      </c>
      <c r="L84" s="29">
        <f t="shared" si="34"/>
        <v>2720</v>
      </c>
      <c r="M84" s="29">
        <f t="shared" si="34"/>
        <v>2805</v>
      </c>
      <c r="N84" s="29">
        <f t="shared" si="34"/>
        <v>2890</v>
      </c>
      <c r="O84" s="29">
        <f t="shared" si="34"/>
        <v>2975</v>
      </c>
      <c r="P84" s="29">
        <f t="shared" si="34"/>
        <v>3060</v>
      </c>
      <c r="Q84" s="29">
        <f t="shared" si="34"/>
        <v>3145</v>
      </c>
      <c r="R84" s="29">
        <f t="shared" si="34"/>
        <v>3230</v>
      </c>
      <c r="S84" s="29">
        <f t="shared" si="34"/>
        <v>3315</v>
      </c>
      <c r="T84" s="29">
        <f t="shared" si="34"/>
        <v>3400</v>
      </c>
      <c r="U84" s="29">
        <f t="shared" si="34"/>
        <v>3485</v>
      </c>
      <c r="V84" s="29">
        <f t="shared" si="34"/>
        <v>3570</v>
      </c>
      <c r="W84" s="29">
        <f t="shared" si="34"/>
        <v>3655</v>
      </c>
      <c r="X84" s="29">
        <f t="shared" si="34"/>
        <v>3740</v>
      </c>
      <c r="Y84" s="29">
        <f t="shared" si="34"/>
        <v>3825</v>
      </c>
      <c r="Z84" s="29">
        <f t="shared" si="34"/>
        <v>3910</v>
      </c>
      <c r="AA84" s="29">
        <f t="shared" si="34"/>
        <v>3995</v>
      </c>
      <c r="AB84" s="29">
        <f t="shared" si="34"/>
        <v>4080</v>
      </c>
      <c r="AC84" s="29">
        <f t="shared" si="34"/>
        <v>4165</v>
      </c>
      <c r="AD84" s="29">
        <f t="shared" si="34"/>
        <v>4250</v>
      </c>
      <c r="AE84" s="29">
        <f t="shared" si="34"/>
        <v>4335</v>
      </c>
      <c r="AF84" s="29">
        <f t="shared" si="34"/>
        <v>4420</v>
      </c>
      <c r="AG84" s="29">
        <f t="shared" si="34"/>
        <v>4505</v>
      </c>
      <c r="AH84" s="29">
        <f t="shared" si="34"/>
        <v>4590</v>
      </c>
    </row>
    <row r="85" spans="1:34" ht="33.75" customHeight="1">
      <c r="A85" s="4"/>
      <c r="B85" s="30" t="s">
        <v>83</v>
      </c>
      <c r="C85" s="31" t="s">
        <v>2</v>
      </c>
      <c r="D85" s="35">
        <v>2345</v>
      </c>
      <c r="E85" s="29">
        <f>D85+100</f>
        <v>2445</v>
      </c>
      <c r="F85" s="29">
        <f aca="true" t="shared" si="35" ref="F85:AH85">E85+100</f>
        <v>2545</v>
      </c>
      <c r="G85" s="29">
        <f t="shared" si="35"/>
        <v>2645</v>
      </c>
      <c r="H85" s="29">
        <f t="shared" si="35"/>
        <v>2745</v>
      </c>
      <c r="I85" s="29">
        <f t="shared" si="35"/>
        <v>2845</v>
      </c>
      <c r="J85" s="29">
        <f t="shared" si="35"/>
        <v>2945</v>
      </c>
      <c r="K85" s="29">
        <f t="shared" si="35"/>
        <v>3045</v>
      </c>
      <c r="L85" s="29">
        <f t="shared" si="35"/>
        <v>3145</v>
      </c>
      <c r="M85" s="29">
        <f t="shared" si="35"/>
        <v>3245</v>
      </c>
      <c r="N85" s="29">
        <f t="shared" si="35"/>
        <v>3345</v>
      </c>
      <c r="O85" s="29">
        <f t="shared" si="35"/>
        <v>3445</v>
      </c>
      <c r="P85" s="29">
        <f t="shared" si="35"/>
        <v>3545</v>
      </c>
      <c r="Q85" s="29">
        <f t="shared" si="35"/>
        <v>3645</v>
      </c>
      <c r="R85" s="29">
        <f t="shared" si="35"/>
        <v>3745</v>
      </c>
      <c r="S85" s="29">
        <f t="shared" si="35"/>
        <v>3845</v>
      </c>
      <c r="T85" s="29">
        <f t="shared" si="35"/>
        <v>3945</v>
      </c>
      <c r="U85" s="29">
        <f t="shared" si="35"/>
        <v>4045</v>
      </c>
      <c r="V85" s="29">
        <f t="shared" si="35"/>
        <v>4145</v>
      </c>
      <c r="W85" s="29">
        <f t="shared" si="35"/>
        <v>4245</v>
      </c>
      <c r="X85" s="29">
        <f t="shared" si="35"/>
        <v>4345</v>
      </c>
      <c r="Y85" s="29">
        <f t="shared" si="35"/>
        <v>4445</v>
      </c>
      <c r="Z85" s="29">
        <f t="shared" si="35"/>
        <v>4545</v>
      </c>
      <c r="AA85" s="29">
        <f t="shared" si="35"/>
        <v>4645</v>
      </c>
      <c r="AB85" s="29">
        <f t="shared" si="35"/>
        <v>4745</v>
      </c>
      <c r="AC85" s="29">
        <f t="shared" si="35"/>
        <v>4845</v>
      </c>
      <c r="AD85" s="29">
        <f t="shared" si="35"/>
        <v>4945</v>
      </c>
      <c r="AE85" s="29">
        <f t="shared" si="35"/>
        <v>5045</v>
      </c>
      <c r="AF85" s="29">
        <f t="shared" si="35"/>
        <v>5145</v>
      </c>
      <c r="AG85" s="29">
        <f t="shared" si="35"/>
        <v>5245</v>
      </c>
      <c r="AH85" s="29">
        <f t="shared" si="35"/>
        <v>5345</v>
      </c>
    </row>
    <row r="86" spans="1:34" ht="33.75" customHeight="1">
      <c r="A86" s="4"/>
      <c r="B86" s="30" t="s">
        <v>84</v>
      </c>
      <c r="C86" s="31" t="s">
        <v>3</v>
      </c>
      <c r="D86" s="35">
        <v>2700</v>
      </c>
      <c r="E86" s="29">
        <f>D86+115</f>
        <v>2815</v>
      </c>
      <c r="F86" s="29">
        <f aca="true" t="shared" si="36" ref="F86:AH86">E86+115</f>
        <v>2930</v>
      </c>
      <c r="G86" s="29">
        <f t="shared" si="36"/>
        <v>3045</v>
      </c>
      <c r="H86" s="29">
        <f t="shared" si="36"/>
        <v>3160</v>
      </c>
      <c r="I86" s="29">
        <f t="shared" si="36"/>
        <v>3275</v>
      </c>
      <c r="J86" s="29">
        <f t="shared" si="36"/>
        <v>3390</v>
      </c>
      <c r="K86" s="29">
        <f t="shared" si="36"/>
        <v>3505</v>
      </c>
      <c r="L86" s="29">
        <f t="shared" si="36"/>
        <v>3620</v>
      </c>
      <c r="M86" s="29">
        <f t="shared" si="36"/>
        <v>3735</v>
      </c>
      <c r="N86" s="29">
        <f t="shared" si="36"/>
        <v>3850</v>
      </c>
      <c r="O86" s="29">
        <f t="shared" si="36"/>
        <v>3965</v>
      </c>
      <c r="P86" s="29">
        <f t="shared" si="36"/>
        <v>4080</v>
      </c>
      <c r="Q86" s="29">
        <f t="shared" si="36"/>
        <v>4195</v>
      </c>
      <c r="R86" s="29">
        <f t="shared" si="36"/>
        <v>4310</v>
      </c>
      <c r="S86" s="29">
        <f t="shared" si="36"/>
        <v>4425</v>
      </c>
      <c r="T86" s="29">
        <f t="shared" si="36"/>
        <v>4540</v>
      </c>
      <c r="U86" s="29">
        <f t="shared" si="36"/>
        <v>4655</v>
      </c>
      <c r="V86" s="29">
        <f t="shared" si="36"/>
        <v>4770</v>
      </c>
      <c r="W86" s="29">
        <f t="shared" si="36"/>
        <v>4885</v>
      </c>
      <c r="X86" s="29">
        <f t="shared" si="36"/>
        <v>5000</v>
      </c>
      <c r="Y86" s="29">
        <f t="shared" si="36"/>
        <v>5115</v>
      </c>
      <c r="Z86" s="29">
        <f t="shared" si="36"/>
        <v>5230</v>
      </c>
      <c r="AA86" s="29">
        <f t="shared" si="36"/>
        <v>5345</v>
      </c>
      <c r="AB86" s="29">
        <f>AA86+115</f>
        <v>5460</v>
      </c>
      <c r="AC86" s="29">
        <f t="shared" si="36"/>
        <v>5575</v>
      </c>
      <c r="AD86" s="29">
        <f t="shared" si="36"/>
        <v>5690</v>
      </c>
      <c r="AE86" s="29">
        <f t="shared" si="36"/>
        <v>5805</v>
      </c>
      <c r="AF86" s="29">
        <f t="shared" si="36"/>
        <v>5920</v>
      </c>
      <c r="AG86" s="29">
        <f t="shared" si="36"/>
        <v>6035</v>
      </c>
      <c r="AH86" s="29">
        <f t="shared" si="36"/>
        <v>6150</v>
      </c>
    </row>
    <row r="87" spans="1:34" ht="33.75" customHeight="1">
      <c r="A87" s="4"/>
      <c r="B87" s="33" t="s">
        <v>321</v>
      </c>
      <c r="C87" s="31" t="s">
        <v>319</v>
      </c>
      <c r="D87" s="34">
        <v>3240</v>
      </c>
      <c r="E87" s="34">
        <f>D87+140</f>
        <v>3380</v>
      </c>
      <c r="F87" s="34">
        <f aca="true" t="shared" si="37" ref="F87:AH87">E87+140</f>
        <v>3520</v>
      </c>
      <c r="G87" s="34">
        <f t="shared" si="37"/>
        <v>3660</v>
      </c>
      <c r="H87" s="34">
        <f t="shared" si="37"/>
        <v>3800</v>
      </c>
      <c r="I87" s="34">
        <f t="shared" si="37"/>
        <v>3940</v>
      </c>
      <c r="J87" s="34">
        <f t="shared" si="37"/>
        <v>4080</v>
      </c>
      <c r="K87" s="34">
        <f t="shared" si="37"/>
        <v>4220</v>
      </c>
      <c r="L87" s="34">
        <f t="shared" si="37"/>
        <v>4360</v>
      </c>
      <c r="M87" s="34">
        <f t="shared" si="37"/>
        <v>4500</v>
      </c>
      <c r="N87" s="34">
        <f t="shared" si="37"/>
        <v>4640</v>
      </c>
      <c r="O87" s="34">
        <f t="shared" si="37"/>
        <v>4780</v>
      </c>
      <c r="P87" s="34">
        <f t="shared" si="37"/>
        <v>4920</v>
      </c>
      <c r="Q87" s="34">
        <f t="shared" si="37"/>
        <v>5060</v>
      </c>
      <c r="R87" s="34">
        <f t="shared" si="37"/>
        <v>5200</v>
      </c>
      <c r="S87" s="34">
        <f t="shared" si="37"/>
        <v>5340</v>
      </c>
      <c r="T87" s="34">
        <f t="shared" si="37"/>
        <v>5480</v>
      </c>
      <c r="U87" s="34">
        <f t="shared" si="37"/>
        <v>5620</v>
      </c>
      <c r="V87" s="34">
        <f t="shared" si="37"/>
        <v>5760</v>
      </c>
      <c r="W87" s="34">
        <f t="shared" si="37"/>
        <v>5900</v>
      </c>
      <c r="X87" s="34">
        <f t="shared" si="37"/>
        <v>6040</v>
      </c>
      <c r="Y87" s="34">
        <f t="shared" si="37"/>
        <v>6180</v>
      </c>
      <c r="Z87" s="34">
        <f t="shared" si="37"/>
        <v>6320</v>
      </c>
      <c r="AA87" s="34">
        <f t="shared" si="37"/>
        <v>6460</v>
      </c>
      <c r="AB87" s="34">
        <f t="shared" si="37"/>
        <v>6600</v>
      </c>
      <c r="AC87" s="34">
        <f t="shared" si="37"/>
        <v>6740</v>
      </c>
      <c r="AD87" s="34">
        <f t="shared" si="37"/>
        <v>6880</v>
      </c>
      <c r="AE87" s="34">
        <f t="shared" si="37"/>
        <v>7020</v>
      </c>
      <c r="AF87" s="34">
        <f t="shared" si="37"/>
        <v>7160</v>
      </c>
      <c r="AG87" s="34">
        <f t="shared" si="37"/>
        <v>7300</v>
      </c>
      <c r="AH87" s="34">
        <f t="shared" si="37"/>
        <v>7440</v>
      </c>
    </row>
    <row r="88" spans="1:34" ht="33.75" customHeight="1">
      <c r="A88" s="4"/>
      <c r="B88" s="55" t="s">
        <v>45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6"/>
    </row>
    <row r="89" spans="1:34" ht="33.75" customHeight="1">
      <c r="A89" s="4"/>
      <c r="B89" s="57" t="s">
        <v>26</v>
      </c>
      <c r="C89" s="59" t="s">
        <v>27</v>
      </c>
      <c r="D89" s="54" t="s">
        <v>28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6"/>
    </row>
    <row r="90" spans="1:34" ht="33.75" customHeight="1">
      <c r="A90" s="4"/>
      <c r="B90" s="58"/>
      <c r="C90" s="60"/>
      <c r="D90" s="29">
        <v>0</v>
      </c>
      <c r="E90" s="29">
        <v>1</v>
      </c>
      <c r="F90" s="29">
        <v>2</v>
      </c>
      <c r="G90" s="29">
        <v>3</v>
      </c>
      <c r="H90" s="29">
        <v>4</v>
      </c>
      <c r="I90" s="29">
        <v>5</v>
      </c>
      <c r="J90" s="29">
        <v>6</v>
      </c>
      <c r="K90" s="29">
        <v>7</v>
      </c>
      <c r="L90" s="29">
        <v>8</v>
      </c>
      <c r="M90" s="29">
        <v>9</v>
      </c>
      <c r="N90" s="29">
        <v>10</v>
      </c>
      <c r="O90" s="29">
        <v>11</v>
      </c>
      <c r="P90" s="29">
        <v>12</v>
      </c>
      <c r="Q90" s="29">
        <v>13</v>
      </c>
      <c r="R90" s="29">
        <v>14</v>
      </c>
      <c r="S90" s="29">
        <v>15</v>
      </c>
      <c r="T90" s="29">
        <v>16</v>
      </c>
      <c r="U90" s="29">
        <v>17</v>
      </c>
      <c r="V90" s="29">
        <v>18</v>
      </c>
      <c r="W90" s="29">
        <v>19</v>
      </c>
      <c r="X90" s="29">
        <v>20</v>
      </c>
      <c r="Y90" s="29">
        <v>21</v>
      </c>
      <c r="Z90" s="29">
        <v>22</v>
      </c>
      <c r="AA90" s="29">
        <v>23</v>
      </c>
      <c r="AB90" s="29">
        <v>24</v>
      </c>
      <c r="AC90" s="29">
        <v>25</v>
      </c>
      <c r="AD90" s="29">
        <v>26</v>
      </c>
      <c r="AE90" s="29">
        <v>27</v>
      </c>
      <c r="AF90" s="29">
        <v>28</v>
      </c>
      <c r="AG90" s="29">
        <v>29</v>
      </c>
      <c r="AH90" s="29">
        <v>30</v>
      </c>
    </row>
    <row r="91" spans="1:34" ht="33.75" customHeight="1">
      <c r="A91" s="4"/>
      <c r="B91" s="30" t="s">
        <v>85</v>
      </c>
      <c r="C91" s="31" t="s">
        <v>24</v>
      </c>
      <c r="D91" s="29">
        <v>150</v>
      </c>
      <c r="E91" s="29">
        <f>D91+6</f>
        <v>156</v>
      </c>
      <c r="F91" s="29">
        <f>E91+6</f>
        <v>162</v>
      </c>
      <c r="G91" s="29">
        <f>F91+6</f>
        <v>168</v>
      </c>
      <c r="H91" s="29">
        <f>G91+6</f>
        <v>174</v>
      </c>
      <c r="I91" s="29">
        <f>H91+6</f>
        <v>180</v>
      </c>
      <c r="J91" s="29">
        <v>188</v>
      </c>
      <c r="K91" s="29">
        <v>196</v>
      </c>
      <c r="L91" s="29">
        <v>204</v>
      </c>
      <c r="M91" s="29">
        <v>212</v>
      </c>
      <c r="N91" s="29">
        <v>220</v>
      </c>
      <c r="O91" s="29">
        <v>230</v>
      </c>
      <c r="P91" s="29">
        <v>240</v>
      </c>
      <c r="Q91" s="29">
        <v>250</v>
      </c>
      <c r="R91" s="29">
        <v>260</v>
      </c>
      <c r="S91" s="29">
        <v>270</v>
      </c>
      <c r="T91" s="29">
        <v>280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1:34" ht="33.75" customHeight="1">
      <c r="A92" s="4"/>
      <c r="B92" s="61" t="s">
        <v>86</v>
      </c>
      <c r="C92" s="59" t="s">
        <v>22</v>
      </c>
      <c r="D92" s="29">
        <v>290</v>
      </c>
      <c r="E92" s="29">
        <v>300</v>
      </c>
      <c r="F92" s="29">
        <v>310</v>
      </c>
      <c r="G92" s="29">
        <v>320</v>
      </c>
      <c r="H92" s="29">
        <v>330</v>
      </c>
      <c r="I92" s="29">
        <v>340</v>
      </c>
      <c r="J92" s="29">
        <v>350</v>
      </c>
      <c r="K92" s="29">
        <v>362</v>
      </c>
      <c r="L92" s="29">
        <v>374</v>
      </c>
      <c r="M92" s="29">
        <v>386</v>
      </c>
      <c r="N92" s="29">
        <v>398</v>
      </c>
      <c r="O92" s="29">
        <v>410</v>
      </c>
      <c r="P92" s="29">
        <v>422</v>
      </c>
      <c r="Q92" s="29">
        <v>434</v>
      </c>
      <c r="R92" s="29">
        <v>446</v>
      </c>
      <c r="S92" s="29">
        <v>458</v>
      </c>
      <c r="T92" s="29">
        <v>470</v>
      </c>
      <c r="U92" s="29">
        <v>484</v>
      </c>
      <c r="V92" s="29">
        <v>498</v>
      </c>
      <c r="W92" s="29">
        <v>512</v>
      </c>
      <c r="X92" s="29">
        <v>526</v>
      </c>
      <c r="Y92" s="29">
        <v>540</v>
      </c>
      <c r="Z92" s="29"/>
      <c r="AA92" s="29"/>
      <c r="AB92" s="29"/>
      <c r="AC92" s="29"/>
      <c r="AD92" s="29"/>
      <c r="AE92" s="29"/>
      <c r="AF92" s="29"/>
      <c r="AG92" s="29"/>
      <c r="AH92" s="29"/>
    </row>
    <row r="93" spans="1:34" ht="33.75" customHeight="1">
      <c r="A93" s="4"/>
      <c r="B93" s="58"/>
      <c r="C93" s="60"/>
      <c r="D93" s="29">
        <v>290</v>
      </c>
      <c r="E93" s="29">
        <v>290</v>
      </c>
      <c r="F93" s="29">
        <v>300</v>
      </c>
      <c r="G93" s="29">
        <v>310</v>
      </c>
      <c r="H93" s="29">
        <v>320</v>
      </c>
      <c r="I93" s="29">
        <v>320</v>
      </c>
      <c r="J93" s="29">
        <v>330</v>
      </c>
      <c r="K93" s="29">
        <v>340</v>
      </c>
      <c r="L93" s="29">
        <v>350</v>
      </c>
      <c r="M93" s="29">
        <v>362</v>
      </c>
      <c r="N93" s="29">
        <v>374</v>
      </c>
      <c r="O93" s="29">
        <v>374</v>
      </c>
      <c r="P93" s="29">
        <v>386</v>
      </c>
      <c r="Q93" s="29">
        <v>398</v>
      </c>
      <c r="R93" s="29">
        <v>410</v>
      </c>
      <c r="S93" s="29">
        <v>422</v>
      </c>
      <c r="T93" s="29">
        <v>434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1:34" ht="33.75" customHeight="1">
      <c r="A94" s="4"/>
      <c r="B94" s="30" t="s">
        <v>87</v>
      </c>
      <c r="C94" s="59" t="s">
        <v>19</v>
      </c>
      <c r="D94" s="29">
        <v>520</v>
      </c>
      <c r="E94" s="29">
        <v>538</v>
      </c>
      <c r="F94" s="29">
        <v>556</v>
      </c>
      <c r="G94" s="29">
        <v>574</v>
      </c>
      <c r="H94" s="29">
        <v>592</v>
      </c>
      <c r="I94" s="29">
        <v>610</v>
      </c>
      <c r="J94" s="29">
        <v>928</v>
      </c>
      <c r="K94" s="29">
        <v>646</v>
      </c>
      <c r="L94" s="29">
        <v>664</v>
      </c>
      <c r="M94" s="29">
        <v>682</v>
      </c>
      <c r="N94" s="29">
        <v>700</v>
      </c>
      <c r="O94" s="29">
        <v>718</v>
      </c>
      <c r="P94" s="29">
        <v>736</v>
      </c>
      <c r="Q94" s="29">
        <v>754</v>
      </c>
      <c r="R94" s="29">
        <v>772</v>
      </c>
      <c r="S94" s="29">
        <v>790</v>
      </c>
      <c r="T94" s="29">
        <v>808</v>
      </c>
      <c r="U94" s="29">
        <v>826</v>
      </c>
      <c r="V94" s="29">
        <v>844</v>
      </c>
      <c r="W94" s="29">
        <v>862</v>
      </c>
      <c r="X94" s="29">
        <v>880</v>
      </c>
      <c r="Y94" s="29">
        <v>880</v>
      </c>
      <c r="Z94" s="29"/>
      <c r="AA94" s="29"/>
      <c r="AB94" s="29"/>
      <c r="AC94" s="29"/>
      <c r="AD94" s="29"/>
      <c r="AE94" s="29"/>
      <c r="AF94" s="29"/>
      <c r="AG94" s="29"/>
      <c r="AH94" s="29"/>
    </row>
    <row r="95" spans="1:34" ht="33.75" customHeight="1">
      <c r="A95" s="4"/>
      <c r="B95" s="30" t="s">
        <v>39</v>
      </c>
      <c r="C95" s="60"/>
      <c r="D95" s="29">
        <v>520</v>
      </c>
      <c r="E95" s="29">
        <v>538</v>
      </c>
      <c r="F95" s="29">
        <v>556</v>
      </c>
      <c r="G95" s="29">
        <v>556</v>
      </c>
      <c r="H95" s="29">
        <v>574</v>
      </c>
      <c r="I95" s="29">
        <v>592</v>
      </c>
      <c r="J95" s="29">
        <v>610</v>
      </c>
      <c r="K95" s="29">
        <v>628</v>
      </c>
      <c r="L95" s="29">
        <v>646</v>
      </c>
      <c r="M95" s="29">
        <v>664</v>
      </c>
      <c r="N95" s="29">
        <v>682</v>
      </c>
      <c r="O95" s="29">
        <v>700</v>
      </c>
      <c r="P95" s="29">
        <v>718</v>
      </c>
      <c r="Q95" s="29">
        <v>736</v>
      </c>
      <c r="R95" s="29">
        <v>772</v>
      </c>
      <c r="S95" s="29">
        <v>709</v>
      </c>
      <c r="T95" s="29">
        <v>808</v>
      </c>
      <c r="U95" s="29">
        <v>826</v>
      </c>
      <c r="V95" s="29">
        <v>844</v>
      </c>
      <c r="W95" s="29">
        <v>880</v>
      </c>
      <c r="X95" s="29">
        <v>880</v>
      </c>
      <c r="Y95" s="29">
        <v>880</v>
      </c>
      <c r="Z95" s="29"/>
      <c r="AA95" s="29"/>
      <c r="AB95" s="29"/>
      <c r="AC95" s="29"/>
      <c r="AD95" s="29"/>
      <c r="AE95" s="29"/>
      <c r="AF95" s="29"/>
      <c r="AG95" s="29"/>
      <c r="AH95" s="29"/>
    </row>
    <row r="96" spans="1:34" ht="33.75" customHeight="1">
      <c r="A96" s="4"/>
      <c r="B96" s="30" t="s">
        <v>13</v>
      </c>
      <c r="C96" s="31" t="s">
        <v>18</v>
      </c>
      <c r="D96" s="29">
        <v>70</v>
      </c>
      <c r="E96" s="29">
        <v>73</v>
      </c>
      <c r="F96" s="29">
        <v>75</v>
      </c>
      <c r="G96" s="29">
        <v>77</v>
      </c>
      <c r="H96" s="29">
        <v>80</v>
      </c>
      <c r="I96" s="29">
        <v>82</v>
      </c>
      <c r="J96" s="29">
        <v>85</v>
      </c>
      <c r="K96" s="29">
        <v>87</v>
      </c>
      <c r="L96" s="29">
        <v>90</v>
      </c>
      <c r="M96" s="29">
        <v>92</v>
      </c>
      <c r="N96" s="29">
        <v>95</v>
      </c>
      <c r="O96" s="29">
        <v>97</v>
      </c>
      <c r="P96" s="29">
        <v>99</v>
      </c>
      <c r="Q96" s="29">
        <v>102</v>
      </c>
      <c r="R96" s="29">
        <v>104</v>
      </c>
      <c r="S96" s="29">
        <v>107</v>
      </c>
      <c r="T96" s="29">
        <v>109</v>
      </c>
      <c r="U96" s="29">
        <v>112</v>
      </c>
      <c r="V96" s="29">
        <v>114</v>
      </c>
      <c r="W96" s="29">
        <v>116</v>
      </c>
      <c r="X96" s="29">
        <v>119</v>
      </c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34" ht="33.75" customHeight="1">
      <c r="A97" s="4"/>
      <c r="B97" s="30" t="s">
        <v>13</v>
      </c>
      <c r="C97" s="31" t="s">
        <v>17</v>
      </c>
      <c r="D97" s="29">
        <v>94</v>
      </c>
      <c r="E97" s="29">
        <v>97</v>
      </c>
      <c r="F97" s="29">
        <v>100</v>
      </c>
      <c r="G97" s="29">
        <v>103</v>
      </c>
      <c r="H97" s="29">
        <v>107</v>
      </c>
      <c r="I97" s="29">
        <v>110</v>
      </c>
      <c r="J97" s="29">
        <v>113</v>
      </c>
      <c r="K97" s="29">
        <v>116</v>
      </c>
      <c r="L97" s="29">
        <v>120</v>
      </c>
      <c r="M97" s="29">
        <v>123</v>
      </c>
      <c r="N97" s="29">
        <v>126</v>
      </c>
      <c r="O97" s="29">
        <v>129</v>
      </c>
      <c r="P97" s="29">
        <v>132</v>
      </c>
      <c r="Q97" s="29">
        <v>136</v>
      </c>
      <c r="R97" s="29">
        <v>139</v>
      </c>
      <c r="S97" s="29">
        <v>142</v>
      </c>
      <c r="T97" s="29">
        <v>145</v>
      </c>
      <c r="U97" s="29">
        <v>149</v>
      </c>
      <c r="V97" s="29">
        <v>152</v>
      </c>
      <c r="W97" s="29">
        <v>155</v>
      </c>
      <c r="X97" s="29">
        <v>158</v>
      </c>
      <c r="Y97" s="29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1:34" ht="33.75" customHeight="1">
      <c r="A98" s="4"/>
      <c r="B98" s="30" t="s">
        <v>88</v>
      </c>
      <c r="C98" s="31" t="s">
        <v>15</v>
      </c>
      <c r="D98" s="29">
        <v>700</v>
      </c>
      <c r="E98" s="29">
        <f>D98+25</f>
        <v>725</v>
      </c>
      <c r="F98" s="29">
        <f aca="true" t="shared" si="38" ref="F98:X98">E98+25</f>
        <v>750</v>
      </c>
      <c r="G98" s="29">
        <f t="shared" si="38"/>
        <v>775</v>
      </c>
      <c r="H98" s="29">
        <f t="shared" si="38"/>
        <v>800</v>
      </c>
      <c r="I98" s="29">
        <f t="shared" si="38"/>
        <v>825</v>
      </c>
      <c r="J98" s="29">
        <f t="shared" si="38"/>
        <v>850</v>
      </c>
      <c r="K98" s="29">
        <f t="shared" si="38"/>
        <v>875</v>
      </c>
      <c r="L98" s="29">
        <f t="shared" si="38"/>
        <v>900</v>
      </c>
      <c r="M98" s="29">
        <f t="shared" si="38"/>
        <v>925</v>
      </c>
      <c r="N98" s="29">
        <f t="shared" si="38"/>
        <v>950</v>
      </c>
      <c r="O98" s="29">
        <f t="shared" si="38"/>
        <v>975</v>
      </c>
      <c r="P98" s="29">
        <f t="shared" si="38"/>
        <v>1000</v>
      </c>
      <c r="Q98" s="29">
        <f t="shared" si="38"/>
        <v>1025</v>
      </c>
      <c r="R98" s="29">
        <f t="shared" si="38"/>
        <v>1050</v>
      </c>
      <c r="S98" s="29">
        <f t="shared" si="38"/>
        <v>1075</v>
      </c>
      <c r="T98" s="29">
        <f t="shared" si="38"/>
        <v>1100</v>
      </c>
      <c r="U98" s="29">
        <f t="shared" si="38"/>
        <v>1125</v>
      </c>
      <c r="V98" s="29">
        <f t="shared" si="38"/>
        <v>1150</v>
      </c>
      <c r="W98" s="29">
        <f t="shared" si="38"/>
        <v>1175</v>
      </c>
      <c r="X98" s="29">
        <f t="shared" si="38"/>
        <v>1200</v>
      </c>
      <c r="Y98" s="29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1:34" ht="33.75" customHeight="1">
      <c r="A99" s="4"/>
      <c r="B99" s="30" t="s">
        <v>13</v>
      </c>
      <c r="C99" s="32" t="s">
        <v>14</v>
      </c>
      <c r="D99" s="29">
        <v>20</v>
      </c>
      <c r="E99" s="29">
        <v>20</v>
      </c>
      <c r="F99" s="29">
        <v>21</v>
      </c>
      <c r="G99" s="29">
        <v>22</v>
      </c>
      <c r="H99" s="29">
        <v>22</v>
      </c>
      <c r="I99" s="29">
        <v>23</v>
      </c>
      <c r="J99" s="29">
        <v>24</v>
      </c>
      <c r="K99" s="29">
        <v>25</v>
      </c>
      <c r="L99" s="29">
        <v>25</v>
      </c>
      <c r="M99" s="29">
        <v>26</v>
      </c>
      <c r="N99" s="29">
        <v>27</v>
      </c>
      <c r="O99" s="29">
        <v>27</v>
      </c>
      <c r="P99" s="29">
        <v>28</v>
      </c>
      <c r="Q99" s="29">
        <v>29</v>
      </c>
      <c r="R99" s="29">
        <v>29</v>
      </c>
      <c r="S99" s="29">
        <v>30</v>
      </c>
      <c r="T99" s="29">
        <v>31</v>
      </c>
      <c r="U99" s="29">
        <v>32</v>
      </c>
      <c r="V99" s="29">
        <v>32</v>
      </c>
      <c r="W99" s="29">
        <v>33</v>
      </c>
      <c r="X99" s="29">
        <v>34</v>
      </c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1:34" ht="33.75" customHeight="1">
      <c r="A100" s="4"/>
      <c r="B100" s="30" t="s">
        <v>67</v>
      </c>
      <c r="C100" s="32" t="s">
        <v>68</v>
      </c>
      <c r="D100" s="29">
        <v>35</v>
      </c>
      <c r="E100" s="29">
        <v>36</v>
      </c>
      <c r="F100" s="29">
        <v>38</v>
      </c>
      <c r="G100" s="29">
        <v>39</v>
      </c>
      <c r="H100" s="29">
        <v>40</v>
      </c>
      <c r="I100" s="29">
        <v>41</v>
      </c>
      <c r="J100" s="29">
        <v>43</v>
      </c>
      <c r="K100" s="29">
        <v>44</v>
      </c>
      <c r="L100" s="29">
        <v>45</v>
      </c>
      <c r="M100" s="29">
        <v>46</v>
      </c>
      <c r="N100" s="29">
        <v>48</v>
      </c>
      <c r="O100" s="29">
        <v>49</v>
      </c>
      <c r="P100" s="29">
        <v>50</v>
      </c>
      <c r="Q100" s="29">
        <v>51</v>
      </c>
      <c r="R100" s="29">
        <v>53</v>
      </c>
      <c r="S100" s="29">
        <v>54</v>
      </c>
      <c r="T100" s="29">
        <v>55</v>
      </c>
      <c r="U100" s="29">
        <v>56</v>
      </c>
      <c r="V100" s="29">
        <v>58</v>
      </c>
      <c r="W100" s="29">
        <v>59</v>
      </c>
      <c r="X100" s="29">
        <v>60</v>
      </c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1:34" ht="33.75" customHeight="1">
      <c r="A101" s="4"/>
      <c r="B101" s="30" t="s">
        <v>69</v>
      </c>
      <c r="C101" s="32" t="s">
        <v>70</v>
      </c>
      <c r="D101" s="29">
        <f>D98*10/100</f>
        <v>70</v>
      </c>
      <c r="E101" s="29">
        <f aca="true" t="shared" si="39" ref="E101:X101">E98*10/100</f>
        <v>72.5</v>
      </c>
      <c r="F101" s="29">
        <f t="shared" si="39"/>
        <v>75</v>
      </c>
      <c r="G101" s="29">
        <f t="shared" si="39"/>
        <v>77.5</v>
      </c>
      <c r="H101" s="29">
        <f t="shared" si="39"/>
        <v>80</v>
      </c>
      <c r="I101" s="29">
        <f t="shared" si="39"/>
        <v>82.5</v>
      </c>
      <c r="J101" s="29">
        <f t="shared" si="39"/>
        <v>85</v>
      </c>
      <c r="K101" s="29">
        <f t="shared" si="39"/>
        <v>87.5</v>
      </c>
      <c r="L101" s="29">
        <f t="shared" si="39"/>
        <v>90</v>
      </c>
      <c r="M101" s="29">
        <f t="shared" si="39"/>
        <v>92.5</v>
      </c>
      <c r="N101" s="29">
        <f t="shared" si="39"/>
        <v>95</v>
      </c>
      <c r="O101" s="29">
        <f t="shared" si="39"/>
        <v>97.5</v>
      </c>
      <c r="P101" s="29">
        <f t="shared" si="39"/>
        <v>100</v>
      </c>
      <c r="Q101" s="29">
        <f t="shared" si="39"/>
        <v>102.5</v>
      </c>
      <c r="R101" s="29">
        <f t="shared" si="39"/>
        <v>105</v>
      </c>
      <c r="S101" s="29">
        <f t="shared" si="39"/>
        <v>107.5</v>
      </c>
      <c r="T101" s="29">
        <f t="shared" si="39"/>
        <v>110</v>
      </c>
      <c r="U101" s="29">
        <f t="shared" si="39"/>
        <v>112.5</v>
      </c>
      <c r="V101" s="29">
        <f t="shared" si="39"/>
        <v>115</v>
      </c>
      <c r="W101" s="29">
        <f t="shared" si="39"/>
        <v>117.5</v>
      </c>
      <c r="X101" s="29">
        <f t="shared" si="39"/>
        <v>120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1:34" ht="33.75" customHeight="1">
      <c r="A102" s="4"/>
      <c r="B102" s="30" t="s">
        <v>89</v>
      </c>
      <c r="C102" s="31" t="s">
        <v>12</v>
      </c>
      <c r="D102" s="29">
        <v>705</v>
      </c>
      <c r="E102" s="29">
        <f>D102+33</f>
        <v>738</v>
      </c>
      <c r="F102" s="29">
        <f aca="true" t="shared" si="40" ref="F102:S102">E102+33</f>
        <v>771</v>
      </c>
      <c r="G102" s="29">
        <f t="shared" si="40"/>
        <v>804</v>
      </c>
      <c r="H102" s="29">
        <f t="shared" si="40"/>
        <v>837</v>
      </c>
      <c r="I102" s="29">
        <f t="shared" si="40"/>
        <v>870</v>
      </c>
      <c r="J102" s="29">
        <f t="shared" si="40"/>
        <v>903</v>
      </c>
      <c r="K102" s="29">
        <f t="shared" si="40"/>
        <v>936</v>
      </c>
      <c r="L102" s="29">
        <f t="shared" si="40"/>
        <v>969</v>
      </c>
      <c r="M102" s="29">
        <f t="shared" si="40"/>
        <v>1002</v>
      </c>
      <c r="N102" s="29">
        <f t="shared" si="40"/>
        <v>1035</v>
      </c>
      <c r="O102" s="29">
        <f t="shared" si="40"/>
        <v>1068</v>
      </c>
      <c r="P102" s="29">
        <f t="shared" si="40"/>
        <v>1101</v>
      </c>
      <c r="Q102" s="29">
        <f t="shared" si="40"/>
        <v>1134</v>
      </c>
      <c r="R102" s="29">
        <f t="shared" si="40"/>
        <v>1167</v>
      </c>
      <c r="S102" s="29">
        <f t="shared" si="40"/>
        <v>1200</v>
      </c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1:34" ht="33.75" customHeight="1">
      <c r="A103" s="4"/>
      <c r="B103" s="30" t="s">
        <v>90</v>
      </c>
      <c r="C103" s="59" t="s">
        <v>8</v>
      </c>
      <c r="D103" s="29">
        <v>1035</v>
      </c>
      <c r="E103" s="29">
        <f>D103+49</f>
        <v>1084</v>
      </c>
      <c r="F103" s="29">
        <f aca="true" t="shared" si="41" ref="F103:S103">E103+49</f>
        <v>1133</v>
      </c>
      <c r="G103" s="29">
        <f t="shared" si="41"/>
        <v>1182</v>
      </c>
      <c r="H103" s="29">
        <f t="shared" si="41"/>
        <v>1231</v>
      </c>
      <c r="I103" s="29">
        <f t="shared" si="41"/>
        <v>1280</v>
      </c>
      <c r="J103" s="29">
        <f t="shared" si="41"/>
        <v>1329</v>
      </c>
      <c r="K103" s="29">
        <f t="shared" si="41"/>
        <v>1378</v>
      </c>
      <c r="L103" s="29">
        <f t="shared" si="41"/>
        <v>1427</v>
      </c>
      <c r="M103" s="29">
        <f t="shared" si="41"/>
        <v>1476</v>
      </c>
      <c r="N103" s="29">
        <f t="shared" si="41"/>
        <v>1525</v>
      </c>
      <c r="O103" s="29">
        <f t="shared" si="41"/>
        <v>1574</v>
      </c>
      <c r="P103" s="29">
        <f t="shared" si="41"/>
        <v>1623</v>
      </c>
      <c r="Q103" s="29">
        <f t="shared" si="41"/>
        <v>1672</v>
      </c>
      <c r="R103" s="29">
        <f t="shared" si="41"/>
        <v>1721</v>
      </c>
      <c r="S103" s="29">
        <f t="shared" si="41"/>
        <v>1770</v>
      </c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1:34" ht="33.75" customHeight="1">
      <c r="A104" s="4"/>
      <c r="B104" s="30" t="s">
        <v>10</v>
      </c>
      <c r="C104" s="62"/>
      <c r="D104" s="29">
        <v>1125</v>
      </c>
      <c r="E104" s="29">
        <v>1154</v>
      </c>
      <c r="F104" s="29">
        <v>1184</v>
      </c>
      <c r="G104" s="29">
        <v>1213</v>
      </c>
      <c r="H104" s="29">
        <v>1242</v>
      </c>
      <c r="I104" s="29">
        <v>1272</v>
      </c>
      <c r="J104" s="29">
        <v>1301</v>
      </c>
      <c r="K104" s="29">
        <v>1331</v>
      </c>
      <c r="L104" s="29">
        <v>1360</v>
      </c>
      <c r="M104" s="29">
        <v>1390</v>
      </c>
      <c r="N104" s="29">
        <v>1419</v>
      </c>
      <c r="O104" s="29">
        <v>1449</v>
      </c>
      <c r="P104" s="29">
        <v>1478</v>
      </c>
      <c r="Q104" s="29">
        <v>1507</v>
      </c>
      <c r="R104" s="29">
        <v>1537</v>
      </c>
      <c r="S104" s="29">
        <v>1566</v>
      </c>
      <c r="T104" s="29">
        <v>1596</v>
      </c>
      <c r="U104" s="29">
        <v>1625</v>
      </c>
      <c r="V104" s="29">
        <v>1655</v>
      </c>
      <c r="W104" s="29">
        <v>1684</v>
      </c>
      <c r="X104" s="29">
        <v>1714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33.75" customHeight="1">
      <c r="A105" s="4"/>
      <c r="B105" s="30" t="s">
        <v>36</v>
      </c>
      <c r="C105" s="60"/>
      <c r="D105" s="29">
        <v>1133</v>
      </c>
      <c r="E105" s="29">
        <v>1182</v>
      </c>
      <c r="F105" s="29">
        <v>1231</v>
      </c>
      <c r="G105" s="29">
        <v>1231</v>
      </c>
      <c r="H105" s="29">
        <v>1280</v>
      </c>
      <c r="I105" s="29">
        <v>1280</v>
      </c>
      <c r="J105" s="29">
        <v>1329</v>
      </c>
      <c r="K105" s="29">
        <v>1378</v>
      </c>
      <c r="L105" s="29">
        <v>1378</v>
      </c>
      <c r="M105" s="29">
        <v>1427</v>
      </c>
      <c r="N105" s="29">
        <v>1427</v>
      </c>
      <c r="O105" s="29">
        <v>1476</v>
      </c>
      <c r="P105" s="29">
        <v>1525</v>
      </c>
      <c r="Q105" s="29">
        <v>1525</v>
      </c>
      <c r="R105" s="29">
        <v>1574</v>
      </c>
      <c r="S105" s="29">
        <v>1623</v>
      </c>
      <c r="T105" s="29">
        <v>1623</v>
      </c>
      <c r="U105" s="29">
        <v>1672</v>
      </c>
      <c r="V105" s="29">
        <v>1721</v>
      </c>
      <c r="W105" s="29">
        <v>1770</v>
      </c>
      <c r="X105" s="29">
        <v>1770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33.75" customHeight="1">
      <c r="A106" s="4"/>
      <c r="B106" s="30" t="s">
        <v>91</v>
      </c>
      <c r="C106" s="31" t="s">
        <v>7</v>
      </c>
      <c r="D106" s="29">
        <v>1400</v>
      </c>
      <c r="E106" s="29">
        <f>D106+66</f>
        <v>1466</v>
      </c>
      <c r="F106" s="29">
        <f aca="true" t="shared" si="42" ref="F106:AH106">E106+66</f>
        <v>1532</v>
      </c>
      <c r="G106" s="29">
        <f t="shared" si="42"/>
        <v>1598</v>
      </c>
      <c r="H106" s="29">
        <f t="shared" si="42"/>
        <v>1664</v>
      </c>
      <c r="I106" s="29">
        <f t="shared" si="42"/>
        <v>1730</v>
      </c>
      <c r="J106" s="29">
        <f t="shared" si="42"/>
        <v>1796</v>
      </c>
      <c r="K106" s="29">
        <f t="shared" si="42"/>
        <v>1862</v>
      </c>
      <c r="L106" s="29">
        <f t="shared" si="42"/>
        <v>1928</v>
      </c>
      <c r="M106" s="29">
        <f t="shared" si="42"/>
        <v>1994</v>
      </c>
      <c r="N106" s="29">
        <f t="shared" si="42"/>
        <v>2060</v>
      </c>
      <c r="O106" s="29">
        <f t="shared" si="42"/>
        <v>2126</v>
      </c>
      <c r="P106" s="29">
        <f t="shared" si="42"/>
        <v>2192</v>
      </c>
      <c r="Q106" s="29">
        <f t="shared" si="42"/>
        <v>2258</v>
      </c>
      <c r="R106" s="29">
        <f t="shared" si="42"/>
        <v>2324</v>
      </c>
      <c r="S106" s="29">
        <f t="shared" si="42"/>
        <v>2390</v>
      </c>
      <c r="T106" s="29">
        <f t="shared" si="42"/>
        <v>2456</v>
      </c>
      <c r="U106" s="29">
        <f t="shared" si="42"/>
        <v>2522</v>
      </c>
      <c r="V106" s="29">
        <f t="shared" si="42"/>
        <v>2588</v>
      </c>
      <c r="W106" s="29">
        <f t="shared" si="42"/>
        <v>2654</v>
      </c>
      <c r="X106" s="29">
        <f t="shared" si="42"/>
        <v>2720</v>
      </c>
      <c r="Y106" s="29">
        <f t="shared" si="42"/>
        <v>2786</v>
      </c>
      <c r="Z106" s="29">
        <f t="shared" si="42"/>
        <v>2852</v>
      </c>
      <c r="AA106" s="29">
        <f t="shared" si="42"/>
        <v>2918</v>
      </c>
      <c r="AB106" s="29">
        <f t="shared" si="42"/>
        <v>2984</v>
      </c>
      <c r="AC106" s="29">
        <f t="shared" si="42"/>
        <v>3050</v>
      </c>
      <c r="AD106" s="29">
        <f t="shared" si="42"/>
        <v>3116</v>
      </c>
      <c r="AE106" s="29">
        <f t="shared" si="42"/>
        <v>3182</v>
      </c>
      <c r="AF106" s="29">
        <f t="shared" si="42"/>
        <v>3248</v>
      </c>
      <c r="AG106" s="29">
        <f t="shared" si="42"/>
        <v>3314</v>
      </c>
      <c r="AH106" s="29">
        <f t="shared" si="42"/>
        <v>3380</v>
      </c>
    </row>
    <row r="107" spans="1:34" ht="33.75" customHeight="1">
      <c r="A107" s="4"/>
      <c r="B107" s="30" t="s">
        <v>92</v>
      </c>
      <c r="C107" s="31" t="s">
        <v>5</v>
      </c>
      <c r="D107" s="29">
        <v>2100</v>
      </c>
      <c r="E107" s="29">
        <f>D107+100</f>
        <v>2200</v>
      </c>
      <c r="F107" s="29">
        <f aca="true" t="shared" si="43" ref="F107:AH107">E107+100</f>
        <v>2300</v>
      </c>
      <c r="G107" s="29">
        <f t="shared" si="43"/>
        <v>2400</v>
      </c>
      <c r="H107" s="29">
        <f t="shared" si="43"/>
        <v>2500</v>
      </c>
      <c r="I107" s="29">
        <f t="shared" si="43"/>
        <v>2600</v>
      </c>
      <c r="J107" s="29">
        <f t="shared" si="43"/>
        <v>2700</v>
      </c>
      <c r="K107" s="29">
        <f t="shared" si="43"/>
        <v>2800</v>
      </c>
      <c r="L107" s="29">
        <f t="shared" si="43"/>
        <v>2900</v>
      </c>
      <c r="M107" s="29">
        <f t="shared" si="43"/>
        <v>3000</v>
      </c>
      <c r="N107" s="29">
        <f t="shared" si="43"/>
        <v>3100</v>
      </c>
      <c r="O107" s="29">
        <f t="shared" si="43"/>
        <v>3200</v>
      </c>
      <c r="P107" s="29">
        <f t="shared" si="43"/>
        <v>3300</v>
      </c>
      <c r="Q107" s="29">
        <f t="shared" si="43"/>
        <v>3400</v>
      </c>
      <c r="R107" s="29">
        <f t="shared" si="43"/>
        <v>3500</v>
      </c>
      <c r="S107" s="29">
        <f t="shared" si="43"/>
        <v>3600</v>
      </c>
      <c r="T107" s="29">
        <f t="shared" si="43"/>
        <v>3700</v>
      </c>
      <c r="U107" s="29">
        <f t="shared" si="43"/>
        <v>3800</v>
      </c>
      <c r="V107" s="29">
        <f t="shared" si="43"/>
        <v>3900</v>
      </c>
      <c r="W107" s="29">
        <f t="shared" si="43"/>
        <v>4000</v>
      </c>
      <c r="X107" s="29">
        <f t="shared" si="43"/>
        <v>4100</v>
      </c>
      <c r="Y107" s="29">
        <f t="shared" si="43"/>
        <v>4200</v>
      </c>
      <c r="Z107" s="29">
        <f t="shared" si="43"/>
        <v>4300</v>
      </c>
      <c r="AA107" s="29">
        <f t="shared" si="43"/>
        <v>4400</v>
      </c>
      <c r="AB107" s="29">
        <f t="shared" si="43"/>
        <v>4500</v>
      </c>
      <c r="AC107" s="29">
        <f t="shared" si="43"/>
        <v>4600</v>
      </c>
      <c r="AD107" s="29">
        <f t="shared" si="43"/>
        <v>4700</v>
      </c>
      <c r="AE107" s="29">
        <f t="shared" si="43"/>
        <v>4800</v>
      </c>
      <c r="AF107" s="29">
        <f t="shared" si="43"/>
        <v>4900</v>
      </c>
      <c r="AG107" s="29">
        <f t="shared" si="43"/>
        <v>5000</v>
      </c>
      <c r="AH107" s="29">
        <f t="shared" si="43"/>
        <v>5100</v>
      </c>
    </row>
    <row r="108" spans="1:34" ht="33.75" customHeight="1">
      <c r="A108" s="4"/>
      <c r="B108" s="30" t="s">
        <v>93</v>
      </c>
      <c r="C108" s="31" t="s">
        <v>2</v>
      </c>
      <c r="D108" s="29">
        <v>2415</v>
      </c>
      <c r="E108" s="29">
        <f>D108+115</f>
        <v>2530</v>
      </c>
      <c r="F108" s="29">
        <f aca="true" t="shared" si="44" ref="F108:AH108">E108+115</f>
        <v>2645</v>
      </c>
      <c r="G108" s="29">
        <f t="shared" si="44"/>
        <v>2760</v>
      </c>
      <c r="H108" s="29">
        <f t="shared" si="44"/>
        <v>2875</v>
      </c>
      <c r="I108" s="29">
        <f>H108+115</f>
        <v>2990</v>
      </c>
      <c r="J108" s="29">
        <f t="shared" si="44"/>
        <v>3105</v>
      </c>
      <c r="K108" s="29">
        <f t="shared" si="44"/>
        <v>3220</v>
      </c>
      <c r="L108" s="29">
        <f t="shared" si="44"/>
        <v>3335</v>
      </c>
      <c r="M108" s="29">
        <f t="shared" si="44"/>
        <v>3450</v>
      </c>
      <c r="N108" s="29">
        <f t="shared" si="44"/>
        <v>3565</v>
      </c>
      <c r="O108" s="29">
        <f t="shared" si="44"/>
        <v>3680</v>
      </c>
      <c r="P108" s="29">
        <f t="shared" si="44"/>
        <v>3795</v>
      </c>
      <c r="Q108" s="29">
        <f t="shared" si="44"/>
        <v>3910</v>
      </c>
      <c r="R108" s="29">
        <f t="shared" si="44"/>
        <v>4025</v>
      </c>
      <c r="S108" s="29">
        <f t="shared" si="44"/>
        <v>4140</v>
      </c>
      <c r="T108" s="29">
        <f t="shared" si="44"/>
        <v>4255</v>
      </c>
      <c r="U108" s="29">
        <f t="shared" si="44"/>
        <v>4370</v>
      </c>
      <c r="V108" s="29">
        <f t="shared" si="44"/>
        <v>4485</v>
      </c>
      <c r="W108" s="29">
        <f t="shared" si="44"/>
        <v>4600</v>
      </c>
      <c r="X108" s="29">
        <f t="shared" si="44"/>
        <v>4715</v>
      </c>
      <c r="Y108" s="29">
        <f t="shared" si="44"/>
        <v>4830</v>
      </c>
      <c r="Z108" s="29">
        <f t="shared" si="44"/>
        <v>4945</v>
      </c>
      <c r="AA108" s="29">
        <f t="shared" si="44"/>
        <v>5060</v>
      </c>
      <c r="AB108" s="29">
        <f t="shared" si="44"/>
        <v>5175</v>
      </c>
      <c r="AC108" s="29">
        <f t="shared" si="44"/>
        <v>5290</v>
      </c>
      <c r="AD108" s="29">
        <f t="shared" si="44"/>
        <v>5405</v>
      </c>
      <c r="AE108" s="29">
        <f t="shared" si="44"/>
        <v>5520</v>
      </c>
      <c r="AF108" s="29">
        <f t="shared" si="44"/>
        <v>5635</v>
      </c>
      <c r="AG108" s="29">
        <f t="shared" si="44"/>
        <v>5750</v>
      </c>
      <c r="AH108" s="29">
        <f t="shared" si="44"/>
        <v>5865</v>
      </c>
    </row>
    <row r="109" spans="1:34" ht="33.75" customHeight="1">
      <c r="A109" s="4"/>
      <c r="B109" s="30" t="s">
        <v>94</v>
      </c>
      <c r="C109" s="31" t="s">
        <v>3</v>
      </c>
      <c r="D109" s="35">
        <v>2780</v>
      </c>
      <c r="E109" s="29">
        <f>D109+135</f>
        <v>2915</v>
      </c>
      <c r="F109" s="29">
        <f aca="true" t="shared" si="45" ref="F109:AH109">E109+135</f>
        <v>3050</v>
      </c>
      <c r="G109" s="29">
        <f t="shared" si="45"/>
        <v>3185</v>
      </c>
      <c r="H109" s="29">
        <f t="shared" si="45"/>
        <v>3320</v>
      </c>
      <c r="I109" s="29">
        <f t="shared" si="45"/>
        <v>3455</v>
      </c>
      <c r="J109" s="29">
        <f t="shared" si="45"/>
        <v>3590</v>
      </c>
      <c r="K109" s="29">
        <f t="shared" si="45"/>
        <v>3725</v>
      </c>
      <c r="L109" s="29">
        <f t="shared" si="45"/>
        <v>3860</v>
      </c>
      <c r="M109" s="29">
        <f t="shared" si="45"/>
        <v>3995</v>
      </c>
      <c r="N109" s="29">
        <f t="shared" si="45"/>
        <v>4130</v>
      </c>
      <c r="O109" s="29">
        <f t="shared" si="45"/>
        <v>4265</v>
      </c>
      <c r="P109" s="29">
        <f t="shared" si="45"/>
        <v>4400</v>
      </c>
      <c r="Q109" s="29">
        <f t="shared" si="45"/>
        <v>4535</v>
      </c>
      <c r="R109" s="29">
        <f t="shared" si="45"/>
        <v>4670</v>
      </c>
      <c r="S109" s="29">
        <f t="shared" si="45"/>
        <v>4805</v>
      </c>
      <c r="T109" s="29">
        <f t="shared" si="45"/>
        <v>4940</v>
      </c>
      <c r="U109" s="29">
        <f t="shared" si="45"/>
        <v>5075</v>
      </c>
      <c r="V109" s="29">
        <f t="shared" si="45"/>
        <v>5210</v>
      </c>
      <c r="W109" s="29">
        <f t="shared" si="45"/>
        <v>5345</v>
      </c>
      <c r="X109" s="29">
        <f t="shared" si="45"/>
        <v>5480</v>
      </c>
      <c r="Y109" s="29">
        <f t="shared" si="45"/>
        <v>5615</v>
      </c>
      <c r="Z109" s="29">
        <f t="shared" si="45"/>
        <v>5750</v>
      </c>
      <c r="AA109" s="29">
        <f t="shared" si="45"/>
        <v>5885</v>
      </c>
      <c r="AB109" s="29">
        <f t="shared" si="45"/>
        <v>6020</v>
      </c>
      <c r="AC109" s="29">
        <f t="shared" si="45"/>
        <v>6155</v>
      </c>
      <c r="AD109" s="29">
        <f t="shared" si="45"/>
        <v>6290</v>
      </c>
      <c r="AE109" s="29">
        <f t="shared" si="45"/>
        <v>6425</v>
      </c>
      <c r="AF109" s="29">
        <f t="shared" si="45"/>
        <v>6560</v>
      </c>
      <c r="AG109" s="29">
        <f t="shared" si="45"/>
        <v>6695</v>
      </c>
      <c r="AH109" s="29">
        <f t="shared" si="45"/>
        <v>6830</v>
      </c>
    </row>
    <row r="110" spans="1:34" ht="33.75" customHeight="1">
      <c r="A110" s="4"/>
      <c r="B110" s="33" t="s">
        <v>322</v>
      </c>
      <c r="C110" s="31" t="s">
        <v>319</v>
      </c>
      <c r="D110" s="34">
        <v>3340</v>
      </c>
      <c r="E110" s="34">
        <f>D110+160</f>
        <v>3500</v>
      </c>
      <c r="F110" s="34">
        <f aca="true" t="shared" si="46" ref="F110:AH110">E110+160</f>
        <v>3660</v>
      </c>
      <c r="G110" s="34">
        <f t="shared" si="46"/>
        <v>3820</v>
      </c>
      <c r="H110" s="34">
        <f t="shared" si="46"/>
        <v>3980</v>
      </c>
      <c r="I110" s="34">
        <f t="shared" si="46"/>
        <v>4140</v>
      </c>
      <c r="J110" s="34">
        <f t="shared" si="46"/>
        <v>4300</v>
      </c>
      <c r="K110" s="34">
        <f t="shared" si="46"/>
        <v>4460</v>
      </c>
      <c r="L110" s="34">
        <f t="shared" si="46"/>
        <v>4620</v>
      </c>
      <c r="M110" s="34">
        <f t="shared" si="46"/>
        <v>4780</v>
      </c>
      <c r="N110" s="34">
        <f t="shared" si="46"/>
        <v>4940</v>
      </c>
      <c r="O110" s="34">
        <f t="shared" si="46"/>
        <v>5100</v>
      </c>
      <c r="P110" s="34">
        <f t="shared" si="46"/>
        <v>5260</v>
      </c>
      <c r="Q110" s="34">
        <f t="shared" si="46"/>
        <v>5420</v>
      </c>
      <c r="R110" s="34">
        <f t="shared" si="46"/>
        <v>5580</v>
      </c>
      <c r="S110" s="34">
        <f t="shared" si="46"/>
        <v>5740</v>
      </c>
      <c r="T110" s="34">
        <f t="shared" si="46"/>
        <v>5900</v>
      </c>
      <c r="U110" s="34">
        <f t="shared" si="46"/>
        <v>6060</v>
      </c>
      <c r="V110" s="34">
        <f t="shared" si="46"/>
        <v>6220</v>
      </c>
      <c r="W110" s="34">
        <f t="shared" si="46"/>
        <v>6380</v>
      </c>
      <c r="X110" s="34">
        <f t="shared" si="46"/>
        <v>6540</v>
      </c>
      <c r="Y110" s="34">
        <f t="shared" si="46"/>
        <v>6700</v>
      </c>
      <c r="Z110" s="34">
        <f t="shared" si="46"/>
        <v>6860</v>
      </c>
      <c r="AA110" s="34">
        <f t="shared" si="46"/>
        <v>7020</v>
      </c>
      <c r="AB110" s="34">
        <f t="shared" si="46"/>
        <v>7180</v>
      </c>
      <c r="AC110" s="34">
        <f t="shared" si="46"/>
        <v>7340</v>
      </c>
      <c r="AD110" s="34">
        <f t="shared" si="46"/>
        <v>7500</v>
      </c>
      <c r="AE110" s="34">
        <f t="shared" si="46"/>
        <v>7660</v>
      </c>
      <c r="AF110" s="34">
        <f t="shared" si="46"/>
        <v>7820</v>
      </c>
      <c r="AG110" s="34">
        <f t="shared" si="46"/>
        <v>7980</v>
      </c>
      <c r="AH110" s="34">
        <f t="shared" si="46"/>
        <v>8140</v>
      </c>
    </row>
    <row r="111" spans="1:34" ht="33.75" customHeight="1">
      <c r="A111" s="4"/>
      <c r="B111" s="55" t="s">
        <v>46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6"/>
    </row>
    <row r="112" spans="1:34" ht="33.75" customHeight="1">
      <c r="A112" s="4"/>
      <c r="B112" s="57" t="s">
        <v>26</v>
      </c>
      <c r="C112" s="59" t="s">
        <v>27</v>
      </c>
      <c r="D112" s="54" t="s">
        <v>28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6"/>
    </row>
    <row r="113" spans="1:34" ht="33.75" customHeight="1">
      <c r="A113" s="4"/>
      <c r="B113" s="58"/>
      <c r="C113" s="60"/>
      <c r="D113" s="29">
        <v>0</v>
      </c>
      <c r="E113" s="29">
        <v>1</v>
      </c>
      <c r="F113" s="29">
        <v>2</v>
      </c>
      <c r="G113" s="29">
        <v>3</v>
      </c>
      <c r="H113" s="29">
        <v>4</v>
      </c>
      <c r="I113" s="29">
        <v>5</v>
      </c>
      <c r="J113" s="29">
        <v>6</v>
      </c>
      <c r="K113" s="29">
        <v>7</v>
      </c>
      <c r="L113" s="29">
        <v>8</v>
      </c>
      <c r="M113" s="29">
        <v>9</v>
      </c>
      <c r="N113" s="29">
        <v>10</v>
      </c>
      <c r="O113" s="29">
        <v>11</v>
      </c>
      <c r="P113" s="29">
        <v>12</v>
      </c>
      <c r="Q113" s="29">
        <v>13</v>
      </c>
      <c r="R113" s="29">
        <v>14</v>
      </c>
      <c r="S113" s="29">
        <v>15</v>
      </c>
      <c r="T113" s="29">
        <v>16</v>
      </c>
      <c r="U113" s="29">
        <v>17</v>
      </c>
      <c r="V113" s="29">
        <v>18</v>
      </c>
      <c r="W113" s="29">
        <v>19</v>
      </c>
      <c r="X113" s="29">
        <v>20</v>
      </c>
      <c r="Y113" s="29">
        <v>21</v>
      </c>
      <c r="Z113" s="29">
        <v>22</v>
      </c>
      <c r="AA113" s="29">
        <v>23</v>
      </c>
      <c r="AB113" s="29">
        <v>24</v>
      </c>
      <c r="AC113" s="29">
        <v>25</v>
      </c>
      <c r="AD113" s="29">
        <v>26</v>
      </c>
      <c r="AE113" s="29">
        <v>27</v>
      </c>
      <c r="AF113" s="29">
        <v>28</v>
      </c>
      <c r="AG113" s="29">
        <v>29</v>
      </c>
      <c r="AH113" s="29">
        <v>30</v>
      </c>
    </row>
    <row r="114" spans="1:34" ht="33.75" customHeight="1">
      <c r="A114" s="4"/>
      <c r="B114" s="30" t="s">
        <v>95</v>
      </c>
      <c r="C114" s="31" t="s">
        <v>24</v>
      </c>
      <c r="D114" s="29">
        <v>165</v>
      </c>
      <c r="E114" s="29">
        <v>173</v>
      </c>
      <c r="F114" s="29">
        <v>181</v>
      </c>
      <c r="G114" s="29">
        <v>189</v>
      </c>
      <c r="H114" s="29">
        <v>197</v>
      </c>
      <c r="I114" s="29">
        <v>205</v>
      </c>
      <c r="J114" s="29">
        <v>215</v>
      </c>
      <c r="K114" s="29">
        <v>225</v>
      </c>
      <c r="L114" s="29">
        <v>235</v>
      </c>
      <c r="M114" s="29">
        <v>245</v>
      </c>
      <c r="N114" s="29">
        <v>255</v>
      </c>
      <c r="O114" s="29">
        <v>265</v>
      </c>
      <c r="P114" s="29">
        <v>275</v>
      </c>
      <c r="Q114" s="29">
        <v>285</v>
      </c>
      <c r="R114" s="29">
        <v>295</v>
      </c>
      <c r="S114" s="29">
        <v>305</v>
      </c>
      <c r="T114" s="29">
        <v>315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33.75" customHeight="1">
      <c r="A115" s="4"/>
      <c r="B115" s="61" t="s">
        <v>96</v>
      </c>
      <c r="C115" s="59" t="s">
        <v>22</v>
      </c>
      <c r="D115" s="29">
        <v>315</v>
      </c>
      <c r="E115" s="29">
        <v>327</v>
      </c>
      <c r="F115" s="29">
        <v>339</v>
      </c>
      <c r="G115" s="29">
        <v>351</v>
      </c>
      <c r="H115" s="29">
        <v>363</v>
      </c>
      <c r="I115" s="29">
        <v>375</v>
      </c>
      <c r="J115" s="29">
        <v>387</v>
      </c>
      <c r="K115" s="29">
        <v>399</v>
      </c>
      <c r="L115" s="29">
        <v>413</v>
      </c>
      <c r="M115" s="29">
        <v>427</v>
      </c>
      <c r="N115" s="29">
        <v>441</v>
      </c>
      <c r="O115" s="29">
        <v>455</v>
      </c>
      <c r="P115" s="29">
        <v>469</v>
      </c>
      <c r="Q115" s="29">
        <v>483</v>
      </c>
      <c r="R115" s="29">
        <v>497</v>
      </c>
      <c r="S115" s="29">
        <v>511</v>
      </c>
      <c r="T115" s="29">
        <v>525</v>
      </c>
      <c r="U115" s="29">
        <v>541</v>
      </c>
      <c r="V115" s="29">
        <v>557</v>
      </c>
      <c r="W115" s="29">
        <v>573</v>
      </c>
      <c r="X115" s="29">
        <v>589</v>
      </c>
      <c r="Y115" s="29">
        <v>605</v>
      </c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33.75" customHeight="1">
      <c r="A116" s="4"/>
      <c r="B116" s="58"/>
      <c r="C116" s="60"/>
      <c r="D116" s="29">
        <v>315</v>
      </c>
      <c r="E116" s="29">
        <v>315</v>
      </c>
      <c r="F116" s="29">
        <v>327</v>
      </c>
      <c r="G116" s="29">
        <v>339</v>
      </c>
      <c r="H116" s="29">
        <v>339</v>
      </c>
      <c r="I116" s="29">
        <v>351</v>
      </c>
      <c r="J116" s="29">
        <v>363</v>
      </c>
      <c r="K116" s="29">
        <v>375</v>
      </c>
      <c r="L116" s="29">
        <v>387</v>
      </c>
      <c r="M116" s="29">
        <v>399</v>
      </c>
      <c r="N116" s="29">
        <v>413</v>
      </c>
      <c r="O116" s="29">
        <v>413</v>
      </c>
      <c r="P116" s="29">
        <v>427</v>
      </c>
      <c r="Q116" s="29">
        <v>441</v>
      </c>
      <c r="R116" s="29">
        <v>455</v>
      </c>
      <c r="S116" s="29">
        <v>469</v>
      </c>
      <c r="T116" s="29">
        <v>469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33.75" customHeight="1">
      <c r="A117" s="4"/>
      <c r="B117" s="30" t="s">
        <v>97</v>
      </c>
      <c r="C117" s="59" t="s">
        <v>19</v>
      </c>
      <c r="D117" s="29">
        <v>540</v>
      </c>
      <c r="E117" s="29">
        <f>D117+20</f>
        <v>560</v>
      </c>
      <c r="F117" s="29">
        <f aca="true" t="shared" si="47" ref="F117:X117">E117+20</f>
        <v>580</v>
      </c>
      <c r="G117" s="29">
        <f t="shared" si="47"/>
        <v>600</v>
      </c>
      <c r="H117" s="29">
        <f t="shared" si="47"/>
        <v>620</v>
      </c>
      <c r="I117" s="29">
        <f t="shared" si="47"/>
        <v>640</v>
      </c>
      <c r="J117" s="29">
        <f t="shared" si="47"/>
        <v>660</v>
      </c>
      <c r="K117" s="29">
        <f t="shared" si="47"/>
        <v>680</v>
      </c>
      <c r="L117" s="29">
        <f t="shared" si="47"/>
        <v>700</v>
      </c>
      <c r="M117" s="29">
        <f t="shared" si="47"/>
        <v>720</v>
      </c>
      <c r="N117" s="29">
        <f t="shared" si="47"/>
        <v>740</v>
      </c>
      <c r="O117" s="29">
        <f t="shared" si="47"/>
        <v>760</v>
      </c>
      <c r="P117" s="29">
        <f t="shared" si="47"/>
        <v>780</v>
      </c>
      <c r="Q117" s="29">
        <f t="shared" si="47"/>
        <v>800</v>
      </c>
      <c r="R117" s="29">
        <f t="shared" si="47"/>
        <v>820</v>
      </c>
      <c r="S117" s="29">
        <f t="shared" si="47"/>
        <v>840</v>
      </c>
      <c r="T117" s="29">
        <f t="shared" si="47"/>
        <v>860</v>
      </c>
      <c r="U117" s="29">
        <f t="shared" si="47"/>
        <v>880</v>
      </c>
      <c r="V117" s="29">
        <f t="shared" si="47"/>
        <v>900</v>
      </c>
      <c r="W117" s="29">
        <f t="shared" si="47"/>
        <v>920</v>
      </c>
      <c r="X117" s="29">
        <f t="shared" si="47"/>
        <v>940</v>
      </c>
      <c r="Y117" s="29">
        <v>940</v>
      </c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33.75" customHeight="1">
      <c r="A118" s="4"/>
      <c r="B118" s="30" t="s">
        <v>39</v>
      </c>
      <c r="C118" s="60"/>
      <c r="D118" s="29">
        <v>560</v>
      </c>
      <c r="E118" s="29">
        <v>560</v>
      </c>
      <c r="F118" s="29">
        <v>580</v>
      </c>
      <c r="G118" s="29">
        <v>600</v>
      </c>
      <c r="H118" s="29">
        <v>620</v>
      </c>
      <c r="I118" s="29">
        <v>640</v>
      </c>
      <c r="J118" s="29">
        <v>660</v>
      </c>
      <c r="K118" s="29">
        <v>680</v>
      </c>
      <c r="L118" s="29">
        <v>700</v>
      </c>
      <c r="M118" s="29">
        <v>740</v>
      </c>
      <c r="N118" s="29">
        <v>760</v>
      </c>
      <c r="O118" s="29">
        <v>780</v>
      </c>
      <c r="P118" s="29">
        <v>800</v>
      </c>
      <c r="Q118" s="29">
        <v>820</v>
      </c>
      <c r="R118" s="29">
        <v>840</v>
      </c>
      <c r="S118" s="29">
        <v>860</v>
      </c>
      <c r="T118" s="29">
        <v>880</v>
      </c>
      <c r="U118" s="29">
        <v>900</v>
      </c>
      <c r="V118" s="29">
        <v>920</v>
      </c>
      <c r="W118" s="29">
        <v>940</v>
      </c>
      <c r="X118" s="29">
        <v>940</v>
      </c>
      <c r="Y118" s="29">
        <v>940</v>
      </c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33.75" customHeight="1">
      <c r="A119" s="4"/>
      <c r="B119" s="30" t="s">
        <v>13</v>
      </c>
      <c r="C119" s="31" t="s">
        <v>18</v>
      </c>
      <c r="D119" s="29">
        <v>73</v>
      </c>
      <c r="E119" s="29">
        <v>76</v>
      </c>
      <c r="F119" s="29">
        <v>78</v>
      </c>
      <c r="G119" s="29">
        <v>81</v>
      </c>
      <c r="H119" s="29">
        <v>84</v>
      </c>
      <c r="I119" s="29">
        <v>86</v>
      </c>
      <c r="J119" s="29">
        <v>89</v>
      </c>
      <c r="K119" s="29">
        <v>92</v>
      </c>
      <c r="L119" s="29">
        <v>95</v>
      </c>
      <c r="M119" s="29">
        <v>97</v>
      </c>
      <c r="N119" s="29">
        <v>100</v>
      </c>
      <c r="O119" s="29">
        <v>103</v>
      </c>
      <c r="P119" s="29">
        <v>105</v>
      </c>
      <c r="Q119" s="29">
        <v>108</v>
      </c>
      <c r="R119" s="29">
        <v>111</v>
      </c>
      <c r="S119" s="29">
        <v>113</v>
      </c>
      <c r="T119" s="29">
        <v>1116</v>
      </c>
      <c r="U119" s="29">
        <v>119</v>
      </c>
      <c r="V119" s="29">
        <v>122</v>
      </c>
      <c r="W119" s="29">
        <v>124</v>
      </c>
      <c r="X119" s="29">
        <v>127</v>
      </c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</row>
    <row r="120" spans="1:34" ht="33.75" customHeight="1">
      <c r="A120" s="4"/>
      <c r="B120" s="30" t="s">
        <v>13</v>
      </c>
      <c r="C120" s="31" t="s">
        <v>17</v>
      </c>
      <c r="D120" s="29">
        <v>97</v>
      </c>
      <c r="E120" s="29">
        <v>101</v>
      </c>
      <c r="F120" s="29">
        <v>104</v>
      </c>
      <c r="G120" s="29">
        <v>108</v>
      </c>
      <c r="H120" s="29">
        <v>112</v>
      </c>
      <c r="I120" s="29">
        <v>115</v>
      </c>
      <c r="J120" s="29">
        <v>119</v>
      </c>
      <c r="K120" s="29">
        <v>122</v>
      </c>
      <c r="L120" s="29">
        <v>126</v>
      </c>
      <c r="M120" s="29">
        <v>130</v>
      </c>
      <c r="N120" s="29">
        <v>133</v>
      </c>
      <c r="O120" s="29">
        <v>137</v>
      </c>
      <c r="P120" s="29">
        <v>140</v>
      </c>
      <c r="Q120" s="29">
        <v>144</v>
      </c>
      <c r="R120" s="29">
        <v>148</v>
      </c>
      <c r="S120" s="29">
        <v>151</v>
      </c>
      <c r="T120" s="29">
        <v>155</v>
      </c>
      <c r="U120" s="29">
        <v>158</v>
      </c>
      <c r="V120" s="29">
        <v>162</v>
      </c>
      <c r="W120" s="29">
        <v>166</v>
      </c>
      <c r="X120" s="29">
        <v>169</v>
      </c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33.75" customHeight="1">
      <c r="A121" s="4"/>
      <c r="B121" s="30" t="s">
        <v>98</v>
      </c>
      <c r="C121" s="31" t="s">
        <v>15</v>
      </c>
      <c r="D121" s="29">
        <v>725</v>
      </c>
      <c r="E121" s="29">
        <f>D121+28</f>
        <v>753</v>
      </c>
      <c r="F121" s="29">
        <f aca="true" t="shared" si="48" ref="F121:X121">E121+28</f>
        <v>781</v>
      </c>
      <c r="G121" s="29">
        <f t="shared" si="48"/>
        <v>809</v>
      </c>
      <c r="H121" s="29">
        <f t="shared" si="48"/>
        <v>837</v>
      </c>
      <c r="I121" s="29">
        <f t="shared" si="48"/>
        <v>865</v>
      </c>
      <c r="J121" s="29">
        <f t="shared" si="48"/>
        <v>893</v>
      </c>
      <c r="K121" s="29">
        <f t="shared" si="48"/>
        <v>921</v>
      </c>
      <c r="L121" s="29">
        <f t="shared" si="48"/>
        <v>949</v>
      </c>
      <c r="M121" s="29">
        <f t="shared" si="48"/>
        <v>977</v>
      </c>
      <c r="N121" s="29">
        <f t="shared" si="48"/>
        <v>1005</v>
      </c>
      <c r="O121" s="29">
        <f t="shared" si="48"/>
        <v>1033</v>
      </c>
      <c r="P121" s="29">
        <f t="shared" si="48"/>
        <v>1061</v>
      </c>
      <c r="Q121" s="29">
        <f t="shared" si="48"/>
        <v>1089</v>
      </c>
      <c r="R121" s="29">
        <f t="shared" si="48"/>
        <v>1117</v>
      </c>
      <c r="S121" s="29">
        <f t="shared" si="48"/>
        <v>1145</v>
      </c>
      <c r="T121" s="29">
        <f t="shared" si="48"/>
        <v>1173</v>
      </c>
      <c r="U121" s="29">
        <f t="shared" si="48"/>
        <v>1201</v>
      </c>
      <c r="V121" s="29">
        <f t="shared" si="48"/>
        <v>1229</v>
      </c>
      <c r="W121" s="29">
        <f t="shared" si="48"/>
        <v>1257</v>
      </c>
      <c r="X121" s="29">
        <f t="shared" si="48"/>
        <v>1285</v>
      </c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33.75" customHeight="1">
      <c r="A122" s="4"/>
      <c r="B122" s="30" t="s">
        <v>13</v>
      </c>
      <c r="C122" s="32" t="s">
        <v>14</v>
      </c>
      <c r="D122" s="29">
        <v>20</v>
      </c>
      <c r="E122" s="29">
        <v>21</v>
      </c>
      <c r="F122" s="29">
        <v>22</v>
      </c>
      <c r="G122" s="29">
        <v>23</v>
      </c>
      <c r="H122" s="29">
        <v>23</v>
      </c>
      <c r="I122" s="29">
        <v>24</v>
      </c>
      <c r="J122" s="29">
        <v>25</v>
      </c>
      <c r="K122" s="29">
        <v>26</v>
      </c>
      <c r="L122" s="29">
        <v>27</v>
      </c>
      <c r="M122" s="29">
        <v>27</v>
      </c>
      <c r="N122" s="29">
        <v>28</v>
      </c>
      <c r="O122" s="29">
        <v>29</v>
      </c>
      <c r="P122" s="29">
        <v>30</v>
      </c>
      <c r="Q122" s="29">
        <v>30</v>
      </c>
      <c r="R122" s="29">
        <v>31</v>
      </c>
      <c r="S122" s="29">
        <v>32</v>
      </c>
      <c r="T122" s="29">
        <v>33</v>
      </c>
      <c r="U122" s="29">
        <v>34</v>
      </c>
      <c r="V122" s="29">
        <v>34</v>
      </c>
      <c r="W122" s="29">
        <v>35</v>
      </c>
      <c r="X122" s="29">
        <v>36</v>
      </c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33.75" customHeight="1">
      <c r="A123" s="4"/>
      <c r="B123" s="30" t="s">
        <v>67</v>
      </c>
      <c r="C123" s="32" t="s">
        <v>68</v>
      </c>
      <c r="D123" s="29">
        <v>36</v>
      </c>
      <c r="E123" s="29">
        <v>38</v>
      </c>
      <c r="F123" s="29">
        <v>39</v>
      </c>
      <c r="G123" s="29">
        <v>40</v>
      </c>
      <c r="H123" s="29">
        <v>42</v>
      </c>
      <c r="I123" s="29">
        <v>43</v>
      </c>
      <c r="J123" s="29">
        <v>45</v>
      </c>
      <c r="K123" s="29">
        <v>46</v>
      </c>
      <c r="L123" s="29">
        <v>47</v>
      </c>
      <c r="M123" s="29">
        <v>49</v>
      </c>
      <c r="N123" s="29">
        <v>50</v>
      </c>
      <c r="O123" s="29">
        <v>52</v>
      </c>
      <c r="P123" s="29">
        <v>53</v>
      </c>
      <c r="Q123" s="29">
        <v>54</v>
      </c>
      <c r="R123" s="29">
        <v>56</v>
      </c>
      <c r="S123" s="29">
        <v>57</v>
      </c>
      <c r="T123" s="29">
        <v>59</v>
      </c>
      <c r="U123" s="29">
        <v>60</v>
      </c>
      <c r="V123" s="29">
        <v>61</v>
      </c>
      <c r="W123" s="29">
        <v>63</v>
      </c>
      <c r="X123" s="29">
        <v>64</v>
      </c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33.75" customHeight="1">
      <c r="A124" s="4"/>
      <c r="B124" s="30" t="s">
        <v>69</v>
      </c>
      <c r="C124" s="32" t="s">
        <v>70</v>
      </c>
      <c r="D124" s="29">
        <v>73</v>
      </c>
      <c r="E124" s="29">
        <v>75</v>
      </c>
      <c r="F124" s="29">
        <v>78</v>
      </c>
      <c r="G124" s="29">
        <v>81</v>
      </c>
      <c r="H124" s="29">
        <v>84</v>
      </c>
      <c r="I124" s="29">
        <v>87</v>
      </c>
      <c r="J124" s="29">
        <v>89</v>
      </c>
      <c r="K124" s="29">
        <v>92</v>
      </c>
      <c r="L124" s="29">
        <v>95</v>
      </c>
      <c r="M124" s="29">
        <v>98</v>
      </c>
      <c r="N124" s="29">
        <v>101</v>
      </c>
      <c r="O124" s="29">
        <v>103</v>
      </c>
      <c r="P124" s="29">
        <v>106</v>
      </c>
      <c r="Q124" s="29">
        <v>109</v>
      </c>
      <c r="R124" s="29">
        <v>112</v>
      </c>
      <c r="S124" s="29">
        <v>115</v>
      </c>
      <c r="T124" s="29">
        <v>117</v>
      </c>
      <c r="U124" s="29">
        <v>120</v>
      </c>
      <c r="V124" s="29">
        <v>123</v>
      </c>
      <c r="W124" s="29">
        <v>126</v>
      </c>
      <c r="X124" s="29">
        <v>129</v>
      </c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34" ht="33.75" customHeight="1">
      <c r="A125" s="4"/>
      <c r="B125" s="30" t="s">
        <v>99</v>
      </c>
      <c r="C125" s="31" t="s">
        <v>12</v>
      </c>
      <c r="D125" s="29">
        <v>730</v>
      </c>
      <c r="E125" s="29">
        <f>D125+37</f>
        <v>767</v>
      </c>
      <c r="F125" s="29">
        <f aca="true" t="shared" si="49" ref="F125:S125">E125+37</f>
        <v>804</v>
      </c>
      <c r="G125" s="29">
        <f t="shared" si="49"/>
        <v>841</v>
      </c>
      <c r="H125" s="29">
        <f t="shared" si="49"/>
        <v>878</v>
      </c>
      <c r="I125" s="29">
        <f t="shared" si="49"/>
        <v>915</v>
      </c>
      <c r="J125" s="29">
        <f t="shared" si="49"/>
        <v>952</v>
      </c>
      <c r="K125" s="29">
        <f t="shared" si="49"/>
        <v>989</v>
      </c>
      <c r="L125" s="29">
        <f t="shared" si="49"/>
        <v>1026</v>
      </c>
      <c r="M125" s="29">
        <f t="shared" si="49"/>
        <v>1063</v>
      </c>
      <c r="N125" s="29">
        <f t="shared" si="49"/>
        <v>1100</v>
      </c>
      <c r="O125" s="29">
        <f t="shared" si="49"/>
        <v>1137</v>
      </c>
      <c r="P125" s="29">
        <f t="shared" si="49"/>
        <v>1174</v>
      </c>
      <c r="Q125" s="29">
        <f t="shared" si="49"/>
        <v>1211</v>
      </c>
      <c r="R125" s="29">
        <f t="shared" si="49"/>
        <v>1248</v>
      </c>
      <c r="S125" s="29">
        <f t="shared" si="49"/>
        <v>1285</v>
      </c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</row>
    <row r="126" spans="1:34" ht="33.75" customHeight="1">
      <c r="A126" s="4"/>
      <c r="B126" s="30" t="s">
        <v>100</v>
      </c>
      <c r="C126" s="59" t="s">
        <v>8</v>
      </c>
      <c r="D126" s="29">
        <v>1065</v>
      </c>
      <c r="E126" s="29">
        <f>D126+54</f>
        <v>1119</v>
      </c>
      <c r="F126" s="29">
        <f aca="true" t="shared" si="50" ref="F126:S126">E126+54</f>
        <v>1173</v>
      </c>
      <c r="G126" s="29">
        <f t="shared" si="50"/>
        <v>1227</v>
      </c>
      <c r="H126" s="29">
        <f t="shared" si="50"/>
        <v>1281</v>
      </c>
      <c r="I126" s="29">
        <f t="shared" si="50"/>
        <v>1335</v>
      </c>
      <c r="J126" s="29">
        <f t="shared" si="50"/>
        <v>1389</v>
      </c>
      <c r="K126" s="29">
        <f t="shared" si="50"/>
        <v>1443</v>
      </c>
      <c r="L126" s="29">
        <f t="shared" si="50"/>
        <v>1497</v>
      </c>
      <c r="M126" s="29">
        <f t="shared" si="50"/>
        <v>1551</v>
      </c>
      <c r="N126" s="29">
        <f t="shared" si="50"/>
        <v>1605</v>
      </c>
      <c r="O126" s="29">
        <f t="shared" si="50"/>
        <v>1659</v>
      </c>
      <c r="P126" s="29">
        <f t="shared" si="50"/>
        <v>1713</v>
      </c>
      <c r="Q126" s="29">
        <f t="shared" si="50"/>
        <v>1767</v>
      </c>
      <c r="R126" s="29">
        <f t="shared" si="50"/>
        <v>1821</v>
      </c>
      <c r="S126" s="29">
        <f t="shared" si="50"/>
        <v>1875</v>
      </c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</row>
    <row r="127" spans="1:34" ht="33.75" customHeight="1">
      <c r="A127" s="4"/>
      <c r="B127" s="30" t="s">
        <v>10</v>
      </c>
      <c r="C127" s="62"/>
      <c r="D127" s="29">
        <v>1154</v>
      </c>
      <c r="E127" s="29">
        <f>D127+33</f>
        <v>1187</v>
      </c>
      <c r="F127" s="29">
        <f aca="true" t="shared" si="51" ref="F127:X127">E127+33</f>
        <v>1220</v>
      </c>
      <c r="G127" s="29">
        <f t="shared" si="51"/>
        <v>1253</v>
      </c>
      <c r="H127" s="29">
        <f t="shared" si="51"/>
        <v>1286</v>
      </c>
      <c r="I127" s="29">
        <f t="shared" si="51"/>
        <v>1319</v>
      </c>
      <c r="J127" s="29">
        <f t="shared" si="51"/>
        <v>1352</v>
      </c>
      <c r="K127" s="29">
        <f t="shared" si="51"/>
        <v>1385</v>
      </c>
      <c r="L127" s="29">
        <f t="shared" si="51"/>
        <v>1418</v>
      </c>
      <c r="M127" s="29">
        <f t="shared" si="51"/>
        <v>1451</v>
      </c>
      <c r="N127" s="29">
        <f t="shared" si="51"/>
        <v>1484</v>
      </c>
      <c r="O127" s="29">
        <f t="shared" si="51"/>
        <v>1517</v>
      </c>
      <c r="P127" s="29">
        <f t="shared" si="51"/>
        <v>1550</v>
      </c>
      <c r="Q127" s="29">
        <f t="shared" si="51"/>
        <v>1583</v>
      </c>
      <c r="R127" s="29">
        <f t="shared" si="51"/>
        <v>1616</v>
      </c>
      <c r="S127" s="29">
        <f t="shared" si="51"/>
        <v>1649</v>
      </c>
      <c r="T127" s="29">
        <f t="shared" si="51"/>
        <v>1682</v>
      </c>
      <c r="U127" s="29">
        <f t="shared" si="51"/>
        <v>1715</v>
      </c>
      <c r="V127" s="29">
        <f t="shared" si="51"/>
        <v>1748</v>
      </c>
      <c r="W127" s="29">
        <f t="shared" si="51"/>
        <v>1781</v>
      </c>
      <c r="X127" s="29">
        <f t="shared" si="51"/>
        <v>1814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1:34" ht="33.75" customHeight="1">
      <c r="A128" s="4"/>
      <c r="B128" s="30" t="s">
        <v>36</v>
      </c>
      <c r="C128" s="60"/>
      <c r="D128" s="29">
        <v>1173</v>
      </c>
      <c r="E128" s="29">
        <v>1227</v>
      </c>
      <c r="F128" s="29">
        <v>1227</v>
      </c>
      <c r="G128" s="29">
        <v>1281</v>
      </c>
      <c r="H128" s="29">
        <v>1335</v>
      </c>
      <c r="I128" s="29">
        <v>1335</v>
      </c>
      <c r="J128" s="29">
        <v>1389</v>
      </c>
      <c r="K128" s="29">
        <v>1389</v>
      </c>
      <c r="L128" s="29">
        <v>1443</v>
      </c>
      <c r="M128" s="29">
        <v>1497</v>
      </c>
      <c r="N128" s="29">
        <v>1497</v>
      </c>
      <c r="O128" s="29">
        <v>1551</v>
      </c>
      <c r="P128" s="29">
        <v>1551</v>
      </c>
      <c r="Q128" s="29">
        <v>1605</v>
      </c>
      <c r="R128" s="29">
        <v>1659</v>
      </c>
      <c r="S128" s="29">
        <v>1713</v>
      </c>
      <c r="T128" s="29">
        <v>1713</v>
      </c>
      <c r="U128" s="29">
        <v>1767</v>
      </c>
      <c r="V128" s="29">
        <v>1821</v>
      </c>
      <c r="W128" s="29">
        <v>1875</v>
      </c>
      <c r="X128" s="29">
        <v>1875</v>
      </c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</row>
    <row r="129" spans="1:34" ht="33.75" customHeight="1">
      <c r="A129" s="4"/>
      <c r="B129" s="30" t="s">
        <v>101</v>
      </c>
      <c r="C129" s="31" t="s">
        <v>7</v>
      </c>
      <c r="D129" s="29">
        <v>1440</v>
      </c>
      <c r="E129" s="29">
        <f>D129+73</f>
        <v>1513</v>
      </c>
      <c r="F129" s="29">
        <f aca="true" t="shared" si="52" ref="F129:AH129">E129+73</f>
        <v>1586</v>
      </c>
      <c r="G129" s="29">
        <f t="shared" si="52"/>
        <v>1659</v>
      </c>
      <c r="H129" s="29">
        <f t="shared" si="52"/>
        <v>1732</v>
      </c>
      <c r="I129" s="29">
        <f t="shared" si="52"/>
        <v>1805</v>
      </c>
      <c r="J129" s="29">
        <f t="shared" si="52"/>
        <v>1878</v>
      </c>
      <c r="K129" s="29">
        <f t="shared" si="52"/>
        <v>1951</v>
      </c>
      <c r="L129" s="29">
        <f t="shared" si="52"/>
        <v>2024</v>
      </c>
      <c r="M129" s="29">
        <f t="shared" si="52"/>
        <v>2097</v>
      </c>
      <c r="N129" s="29">
        <f t="shared" si="52"/>
        <v>2170</v>
      </c>
      <c r="O129" s="29">
        <f t="shared" si="52"/>
        <v>2243</v>
      </c>
      <c r="P129" s="29">
        <f t="shared" si="52"/>
        <v>2316</v>
      </c>
      <c r="Q129" s="29">
        <f t="shared" si="52"/>
        <v>2389</v>
      </c>
      <c r="R129" s="29">
        <f t="shared" si="52"/>
        <v>2462</v>
      </c>
      <c r="S129" s="29">
        <f t="shared" si="52"/>
        <v>2535</v>
      </c>
      <c r="T129" s="29">
        <f t="shared" si="52"/>
        <v>2608</v>
      </c>
      <c r="U129" s="29">
        <f t="shared" si="52"/>
        <v>2681</v>
      </c>
      <c r="V129" s="29">
        <f t="shared" si="52"/>
        <v>2754</v>
      </c>
      <c r="W129" s="29">
        <f t="shared" si="52"/>
        <v>2827</v>
      </c>
      <c r="X129" s="29">
        <f t="shared" si="52"/>
        <v>2900</v>
      </c>
      <c r="Y129" s="29">
        <f t="shared" si="52"/>
        <v>2973</v>
      </c>
      <c r="Z129" s="29">
        <f t="shared" si="52"/>
        <v>3046</v>
      </c>
      <c r="AA129" s="29">
        <f t="shared" si="52"/>
        <v>3119</v>
      </c>
      <c r="AB129" s="29">
        <f t="shared" si="52"/>
        <v>3192</v>
      </c>
      <c r="AC129" s="29">
        <f t="shared" si="52"/>
        <v>3265</v>
      </c>
      <c r="AD129" s="29">
        <f t="shared" si="52"/>
        <v>3338</v>
      </c>
      <c r="AE129" s="29">
        <f t="shared" si="52"/>
        <v>3411</v>
      </c>
      <c r="AF129" s="29">
        <f t="shared" si="52"/>
        <v>3484</v>
      </c>
      <c r="AG129" s="29">
        <f t="shared" si="52"/>
        <v>3557</v>
      </c>
      <c r="AH129" s="29">
        <f t="shared" si="52"/>
        <v>3630</v>
      </c>
    </row>
    <row r="130" spans="1:34" ht="33.75" customHeight="1">
      <c r="A130" s="4"/>
      <c r="B130" s="30" t="s">
        <v>102</v>
      </c>
      <c r="C130" s="31" t="s">
        <v>5</v>
      </c>
      <c r="D130" s="29">
        <v>2160</v>
      </c>
      <c r="E130" s="29">
        <f>D130+110</f>
        <v>2270</v>
      </c>
      <c r="F130" s="29">
        <f aca="true" t="shared" si="53" ref="F130:AH130">E130+110</f>
        <v>2380</v>
      </c>
      <c r="G130" s="29">
        <f t="shared" si="53"/>
        <v>2490</v>
      </c>
      <c r="H130" s="29">
        <f t="shared" si="53"/>
        <v>2600</v>
      </c>
      <c r="I130" s="29">
        <f t="shared" si="53"/>
        <v>2710</v>
      </c>
      <c r="J130" s="29">
        <f t="shared" si="53"/>
        <v>2820</v>
      </c>
      <c r="K130" s="29">
        <f t="shared" si="53"/>
        <v>2930</v>
      </c>
      <c r="L130" s="29">
        <f t="shared" si="53"/>
        <v>3040</v>
      </c>
      <c r="M130" s="29">
        <f t="shared" si="53"/>
        <v>3150</v>
      </c>
      <c r="N130" s="29">
        <f t="shared" si="53"/>
        <v>3260</v>
      </c>
      <c r="O130" s="29">
        <f t="shared" si="53"/>
        <v>3370</v>
      </c>
      <c r="P130" s="29">
        <f t="shared" si="53"/>
        <v>3480</v>
      </c>
      <c r="Q130" s="29">
        <f t="shared" si="53"/>
        <v>3590</v>
      </c>
      <c r="R130" s="29">
        <f t="shared" si="53"/>
        <v>3700</v>
      </c>
      <c r="S130" s="29">
        <f t="shared" si="53"/>
        <v>3810</v>
      </c>
      <c r="T130" s="29">
        <f t="shared" si="53"/>
        <v>3920</v>
      </c>
      <c r="U130" s="29">
        <f t="shared" si="53"/>
        <v>4030</v>
      </c>
      <c r="V130" s="29">
        <f t="shared" si="53"/>
        <v>4140</v>
      </c>
      <c r="W130" s="29">
        <f t="shared" si="53"/>
        <v>4250</v>
      </c>
      <c r="X130" s="29">
        <f t="shared" si="53"/>
        <v>4360</v>
      </c>
      <c r="Y130" s="29">
        <f t="shared" si="53"/>
        <v>4470</v>
      </c>
      <c r="Z130" s="29">
        <f t="shared" si="53"/>
        <v>4580</v>
      </c>
      <c r="AA130" s="29">
        <f t="shared" si="53"/>
        <v>4690</v>
      </c>
      <c r="AB130" s="29">
        <f t="shared" si="53"/>
        <v>4800</v>
      </c>
      <c r="AC130" s="29">
        <f t="shared" si="53"/>
        <v>4910</v>
      </c>
      <c r="AD130" s="29">
        <f t="shared" si="53"/>
        <v>5020</v>
      </c>
      <c r="AE130" s="29">
        <f t="shared" si="53"/>
        <v>5130</v>
      </c>
      <c r="AF130" s="29">
        <f t="shared" si="53"/>
        <v>5240</v>
      </c>
      <c r="AG130" s="29">
        <f t="shared" si="53"/>
        <v>5350</v>
      </c>
      <c r="AH130" s="29">
        <f t="shared" si="53"/>
        <v>5460</v>
      </c>
    </row>
    <row r="131" spans="1:34" ht="33.75" customHeight="1">
      <c r="A131" s="4"/>
      <c r="B131" s="30" t="s">
        <v>103</v>
      </c>
      <c r="C131" s="31" t="s">
        <v>2</v>
      </c>
      <c r="D131" s="29">
        <v>2485</v>
      </c>
      <c r="E131" s="29">
        <f>D131+125</f>
        <v>2610</v>
      </c>
      <c r="F131" s="29">
        <f aca="true" t="shared" si="54" ref="F131:AH131">E131+125</f>
        <v>2735</v>
      </c>
      <c r="G131" s="29">
        <f t="shared" si="54"/>
        <v>2860</v>
      </c>
      <c r="H131" s="29">
        <f t="shared" si="54"/>
        <v>2985</v>
      </c>
      <c r="I131" s="29">
        <f t="shared" si="54"/>
        <v>3110</v>
      </c>
      <c r="J131" s="29">
        <f t="shared" si="54"/>
        <v>3235</v>
      </c>
      <c r="K131" s="29">
        <f t="shared" si="54"/>
        <v>3360</v>
      </c>
      <c r="L131" s="29">
        <f t="shared" si="54"/>
        <v>3485</v>
      </c>
      <c r="M131" s="29">
        <f t="shared" si="54"/>
        <v>3610</v>
      </c>
      <c r="N131" s="29">
        <f t="shared" si="54"/>
        <v>3735</v>
      </c>
      <c r="O131" s="29">
        <f t="shared" si="54"/>
        <v>3860</v>
      </c>
      <c r="P131" s="29">
        <f t="shared" si="54"/>
        <v>3985</v>
      </c>
      <c r="Q131" s="29">
        <f t="shared" si="54"/>
        <v>4110</v>
      </c>
      <c r="R131" s="29">
        <f t="shared" si="54"/>
        <v>4235</v>
      </c>
      <c r="S131" s="29">
        <f t="shared" si="54"/>
        <v>4360</v>
      </c>
      <c r="T131" s="29">
        <f t="shared" si="54"/>
        <v>4485</v>
      </c>
      <c r="U131" s="29">
        <f t="shared" si="54"/>
        <v>4610</v>
      </c>
      <c r="V131" s="29">
        <f t="shared" si="54"/>
        <v>4735</v>
      </c>
      <c r="W131" s="29">
        <f t="shared" si="54"/>
        <v>4860</v>
      </c>
      <c r="X131" s="29">
        <f t="shared" si="54"/>
        <v>4985</v>
      </c>
      <c r="Y131" s="29">
        <f t="shared" si="54"/>
        <v>5110</v>
      </c>
      <c r="Z131" s="29">
        <f t="shared" si="54"/>
        <v>5235</v>
      </c>
      <c r="AA131" s="29">
        <f t="shared" si="54"/>
        <v>5360</v>
      </c>
      <c r="AB131" s="29">
        <f t="shared" si="54"/>
        <v>5485</v>
      </c>
      <c r="AC131" s="29">
        <f t="shared" si="54"/>
        <v>5610</v>
      </c>
      <c r="AD131" s="29">
        <f t="shared" si="54"/>
        <v>5735</v>
      </c>
      <c r="AE131" s="29">
        <f t="shared" si="54"/>
        <v>5860</v>
      </c>
      <c r="AF131" s="29">
        <f t="shared" si="54"/>
        <v>5985</v>
      </c>
      <c r="AG131" s="29">
        <f t="shared" si="54"/>
        <v>6110</v>
      </c>
      <c r="AH131" s="29">
        <f t="shared" si="54"/>
        <v>6235</v>
      </c>
    </row>
    <row r="132" spans="1:34" ht="33.75" customHeight="1">
      <c r="A132" s="4"/>
      <c r="B132" s="30" t="s">
        <v>104</v>
      </c>
      <c r="C132" s="31" t="s">
        <v>3</v>
      </c>
      <c r="D132" s="29">
        <v>2860</v>
      </c>
      <c r="E132" s="29">
        <f>D132+145</f>
        <v>3005</v>
      </c>
      <c r="F132" s="29">
        <f aca="true" t="shared" si="55" ref="F132:AH132">E132+145</f>
        <v>3150</v>
      </c>
      <c r="G132" s="29">
        <f t="shared" si="55"/>
        <v>3295</v>
      </c>
      <c r="H132" s="29">
        <f t="shared" si="55"/>
        <v>3440</v>
      </c>
      <c r="I132" s="29">
        <f t="shared" si="55"/>
        <v>3585</v>
      </c>
      <c r="J132" s="29">
        <f t="shared" si="55"/>
        <v>3730</v>
      </c>
      <c r="K132" s="29">
        <f t="shared" si="55"/>
        <v>3875</v>
      </c>
      <c r="L132" s="29">
        <f t="shared" si="55"/>
        <v>4020</v>
      </c>
      <c r="M132" s="29">
        <f t="shared" si="55"/>
        <v>4165</v>
      </c>
      <c r="N132" s="29">
        <f t="shared" si="55"/>
        <v>4310</v>
      </c>
      <c r="O132" s="29">
        <f t="shared" si="55"/>
        <v>4455</v>
      </c>
      <c r="P132" s="29">
        <f t="shared" si="55"/>
        <v>4600</v>
      </c>
      <c r="Q132" s="29">
        <f t="shared" si="55"/>
        <v>4745</v>
      </c>
      <c r="R132" s="29">
        <f t="shared" si="55"/>
        <v>4890</v>
      </c>
      <c r="S132" s="29">
        <f t="shared" si="55"/>
        <v>5035</v>
      </c>
      <c r="T132" s="29">
        <f t="shared" si="55"/>
        <v>5180</v>
      </c>
      <c r="U132" s="29">
        <f t="shared" si="55"/>
        <v>5325</v>
      </c>
      <c r="V132" s="29">
        <f t="shared" si="55"/>
        <v>5470</v>
      </c>
      <c r="W132" s="29">
        <f t="shared" si="55"/>
        <v>5615</v>
      </c>
      <c r="X132" s="29">
        <f t="shared" si="55"/>
        <v>5760</v>
      </c>
      <c r="Y132" s="29">
        <f t="shared" si="55"/>
        <v>5905</v>
      </c>
      <c r="Z132" s="29">
        <f t="shared" si="55"/>
        <v>6050</v>
      </c>
      <c r="AA132" s="29">
        <f t="shared" si="55"/>
        <v>6195</v>
      </c>
      <c r="AB132" s="29">
        <f t="shared" si="55"/>
        <v>6340</v>
      </c>
      <c r="AC132" s="29">
        <f t="shared" si="55"/>
        <v>6485</v>
      </c>
      <c r="AD132" s="29">
        <f t="shared" si="55"/>
        <v>6630</v>
      </c>
      <c r="AE132" s="29">
        <f t="shared" si="55"/>
        <v>6775</v>
      </c>
      <c r="AF132" s="29">
        <f t="shared" si="55"/>
        <v>6920</v>
      </c>
      <c r="AG132" s="29">
        <f t="shared" si="55"/>
        <v>7065</v>
      </c>
      <c r="AH132" s="29">
        <f t="shared" si="55"/>
        <v>7210</v>
      </c>
    </row>
    <row r="133" spans="1:34" ht="33.75" customHeight="1">
      <c r="A133" s="4"/>
      <c r="B133" s="33" t="s">
        <v>323</v>
      </c>
      <c r="C133" s="31" t="s">
        <v>319</v>
      </c>
      <c r="D133" s="34">
        <v>3430</v>
      </c>
      <c r="E133" s="34">
        <f>D133+175</f>
        <v>3605</v>
      </c>
      <c r="F133" s="34">
        <f aca="true" t="shared" si="56" ref="F133:AH133">E133+175</f>
        <v>3780</v>
      </c>
      <c r="G133" s="34">
        <f t="shared" si="56"/>
        <v>3955</v>
      </c>
      <c r="H133" s="34">
        <f t="shared" si="56"/>
        <v>4130</v>
      </c>
      <c r="I133" s="34">
        <f t="shared" si="56"/>
        <v>4305</v>
      </c>
      <c r="J133" s="34">
        <f t="shared" si="56"/>
        <v>4480</v>
      </c>
      <c r="K133" s="34">
        <f t="shared" si="56"/>
        <v>4655</v>
      </c>
      <c r="L133" s="34">
        <f t="shared" si="56"/>
        <v>4830</v>
      </c>
      <c r="M133" s="34">
        <f t="shared" si="56"/>
        <v>5005</v>
      </c>
      <c r="N133" s="34">
        <f t="shared" si="56"/>
        <v>5180</v>
      </c>
      <c r="O133" s="34">
        <f t="shared" si="56"/>
        <v>5355</v>
      </c>
      <c r="P133" s="34">
        <f t="shared" si="56"/>
        <v>5530</v>
      </c>
      <c r="Q133" s="34">
        <f t="shared" si="56"/>
        <v>5705</v>
      </c>
      <c r="R133" s="34">
        <f t="shared" si="56"/>
        <v>5880</v>
      </c>
      <c r="S133" s="34">
        <f t="shared" si="56"/>
        <v>6055</v>
      </c>
      <c r="T133" s="34">
        <f t="shared" si="56"/>
        <v>6230</v>
      </c>
      <c r="U133" s="34">
        <f t="shared" si="56"/>
        <v>6405</v>
      </c>
      <c r="V133" s="34">
        <f t="shared" si="56"/>
        <v>6580</v>
      </c>
      <c r="W133" s="34">
        <f t="shared" si="56"/>
        <v>6755</v>
      </c>
      <c r="X133" s="34">
        <f t="shared" si="56"/>
        <v>6930</v>
      </c>
      <c r="Y133" s="34">
        <f t="shared" si="56"/>
        <v>7105</v>
      </c>
      <c r="Z133" s="34">
        <f t="shared" si="56"/>
        <v>7280</v>
      </c>
      <c r="AA133" s="34">
        <f t="shared" si="56"/>
        <v>7455</v>
      </c>
      <c r="AB133" s="34">
        <f t="shared" si="56"/>
        <v>7630</v>
      </c>
      <c r="AC133" s="34">
        <f t="shared" si="56"/>
        <v>7805</v>
      </c>
      <c r="AD133" s="34">
        <f t="shared" si="56"/>
        <v>7980</v>
      </c>
      <c r="AE133" s="34">
        <f t="shared" si="56"/>
        <v>8155</v>
      </c>
      <c r="AF133" s="34">
        <f t="shared" si="56"/>
        <v>8330</v>
      </c>
      <c r="AG133" s="34">
        <f t="shared" si="56"/>
        <v>8505</v>
      </c>
      <c r="AH133" s="34">
        <f t="shared" si="56"/>
        <v>8680</v>
      </c>
    </row>
    <row r="134" spans="1:34" ht="33.75" customHeight="1">
      <c r="A134" s="4"/>
      <c r="B134" s="55" t="s">
        <v>47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6"/>
    </row>
    <row r="135" spans="1:34" ht="33.75" customHeight="1">
      <c r="A135" s="4"/>
      <c r="B135" s="57" t="s">
        <v>26</v>
      </c>
      <c r="C135" s="59" t="s">
        <v>27</v>
      </c>
      <c r="D135" s="54" t="s">
        <v>28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6"/>
    </row>
    <row r="136" spans="1:34" ht="33.75" customHeight="1">
      <c r="A136" s="4"/>
      <c r="B136" s="58"/>
      <c r="C136" s="60"/>
      <c r="D136" s="29">
        <v>0</v>
      </c>
      <c r="E136" s="29">
        <v>1</v>
      </c>
      <c r="F136" s="29">
        <v>2</v>
      </c>
      <c r="G136" s="29">
        <v>3</v>
      </c>
      <c r="H136" s="29">
        <v>4</v>
      </c>
      <c r="I136" s="29">
        <v>5</v>
      </c>
      <c r="J136" s="29">
        <v>6</v>
      </c>
      <c r="K136" s="29">
        <v>7</v>
      </c>
      <c r="L136" s="29">
        <v>8</v>
      </c>
      <c r="M136" s="29">
        <v>9</v>
      </c>
      <c r="N136" s="29">
        <v>10</v>
      </c>
      <c r="O136" s="29">
        <v>11</v>
      </c>
      <c r="P136" s="29">
        <v>12</v>
      </c>
      <c r="Q136" s="29">
        <v>13</v>
      </c>
      <c r="R136" s="29">
        <v>14</v>
      </c>
      <c r="S136" s="29">
        <v>15</v>
      </c>
      <c r="T136" s="29">
        <v>16</v>
      </c>
      <c r="U136" s="29">
        <v>17</v>
      </c>
      <c r="V136" s="29">
        <v>18</v>
      </c>
      <c r="W136" s="29">
        <v>19</v>
      </c>
      <c r="X136" s="29">
        <v>20</v>
      </c>
      <c r="Y136" s="29">
        <v>21</v>
      </c>
      <c r="Z136" s="29">
        <v>22</v>
      </c>
      <c r="AA136" s="29">
        <v>23</v>
      </c>
      <c r="AB136" s="29">
        <v>24</v>
      </c>
      <c r="AC136" s="29">
        <v>25</v>
      </c>
      <c r="AD136" s="29">
        <v>26</v>
      </c>
      <c r="AE136" s="29">
        <v>27</v>
      </c>
      <c r="AF136" s="29">
        <v>28</v>
      </c>
      <c r="AG136" s="29">
        <v>29</v>
      </c>
      <c r="AH136" s="29">
        <v>30</v>
      </c>
    </row>
    <row r="137" spans="1:34" ht="33.75" customHeight="1">
      <c r="A137" s="4"/>
      <c r="B137" s="30" t="s">
        <v>105</v>
      </c>
      <c r="C137" s="31" t="s">
        <v>24</v>
      </c>
      <c r="D137" s="29">
        <v>180</v>
      </c>
      <c r="E137" s="29">
        <v>190</v>
      </c>
      <c r="F137" s="29">
        <v>200</v>
      </c>
      <c r="G137" s="29">
        <v>210</v>
      </c>
      <c r="H137" s="29">
        <v>220</v>
      </c>
      <c r="I137" s="29">
        <v>230</v>
      </c>
      <c r="J137" s="29">
        <v>240</v>
      </c>
      <c r="K137" s="29">
        <v>250</v>
      </c>
      <c r="L137" s="29">
        <v>260</v>
      </c>
      <c r="M137" s="29">
        <v>270</v>
      </c>
      <c r="N137" s="29">
        <v>280</v>
      </c>
      <c r="O137" s="29">
        <v>295</v>
      </c>
      <c r="P137" s="29">
        <v>310</v>
      </c>
      <c r="Q137" s="29">
        <v>325</v>
      </c>
      <c r="R137" s="29">
        <v>340</v>
      </c>
      <c r="S137" s="29">
        <v>355</v>
      </c>
      <c r="T137" s="29">
        <v>370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1:34" ht="33.75" customHeight="1">
      <c r="A138" s="4"/>
      <c r="B138" s="61" t="s">
        <v>106</v>
      </c>
      <c r="C138" s="59" t="s">
        <v>22</v>
      </c>
      <c r="D138" s="29">
        <v>335</v>
      </c>
      <c r="E138" s="29">
        <v>349</v>
      </c>
      <c r="F138" s="29">
        <v>363</v>
      </c>
      <c r="G138" s="29">
        <v>377</v>
      </c>
      <c r="H138" s="29">
        <v>391</v>
      </c>
      <c r="I138" s="29">
        <v>405</v>
      </c>
      <c r="J138" s="29">
        <v>419</v>
      </c>
      <c r="K138" s="29">
        <v>433</v>
      </c>
      <c r="L138" s="29">
        <v>447</v>
      </c>
      <c r="M138" s="29">
        <v>463</v>
      </c>
      <c r="N138" s="29">
        <v>479</v>
      </c>
      <c r="O138" s="29">
        <v>495</v>
      </c>
      <c r="P138" s="29">
        <v>511</v>
      </c>
      <c r="Q138" s="29">
        <v>527</v>
      </c>
      <c r="R138" s="29">
        <v>543</v>
      </c>
      <c r="S138" s="29">
        <v>559</v>
      </c>
      <c r="T138" s="29">
        <v>575</v>
      </c>
      <c r="U138" s="29">
        <v>593</v>
      </c>
      <c r="V138" s="29">
        <v>611</v>
      </c>
      <c r="W138" s="29">
        <v>629</v>
      </c>
      <c r="X138" s="29">
        <v>647</v>
      </c>
      <c r="Y138" s="29">
        <v>665</v>
      </c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34" ht="33.75" customHeight="1">
      <c r="A139" s="4"/>
      <c r="B139" s="58"/>
      <c r="C139" s="60"/>
      <c r="D139" s="29">
        <v>335</v>
      </c>
      <c r="E139" s="29">
        <v>335</v>
      </c>
      <c r="F139" s="29">
        <v>349</v>
      </c>
      <c r="G139" s="29">
        <v>363</v>
      </c>
      <c r="H139" s="29">
        <v>363</v>
      </c>
      <c r="I139" s="29">
        <v>377</v>
      </c>
      <c r="J139" s="29">
        <v>391</v>
      </c>
      <c r="K139" s="29">
        <v>405</v>
      </c>
      <c r="L139" s="29">
        <v>419</v>
      </c>
      <c r="M139" s="29">
        <v>419</v>
      </c>
      <c r="N139" s="29">
        <v>433</v>
      </c>
      <c r="O139" s="29">
        <v>447</v>
      </c>
      <c r="P139" s="29">
        <v>463</v>
      </c>
      <c r="Q139" s="29">
        <v>479</v>
      </c>
      <c r="R139" s="29">
        <v>495</v>
      </c>
      <c r="S139" s="29">
        <v>527</v>
      </c>
      <c r="T139" s="29">
        <v>543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34" ht="33.75" customHeight="1">
      <c r="A140" s="4"/>
      <c r="B140" s="30" t="s">
        <v>107</v>
      </c>
      <c r="C140" s="59" t="s">
        <v>19</v>
      </c>
      <c r="D140" s="29">
        <v>560</v>
      </c>
      <c r="E140" s="29">
        <f>D140+23</f>
        <v>583</v>
      </c>
      <c r="F140" s="29">
        <f aca="true" t="shared" si="57" ref="F140:X140">E140+23</f>
        <v>606</v>
      </c>
      <c r="G140" s="29">
        <f t="shared" si="57"/>
        <v>629</v>
      </c>
      <c r="H140" s="29">
        <f t="shared" si="57"/>
        <v>652</v>
      </c>
      <c r="I140" s="29">
        <f t="shared" si="57"/>
        <v>675</v>
      </c>
      <c r="J140" s="29">
        <f t="shared" si="57"/>
        <v>698</v>
      </c>
      <c r="K140" s="29">
        <f t="shared" si="57"/>
        <v>721</v>
      </c>
      <c r="L140" s="29">
        <f t="shared" si="57"/>
        <v>744</v>
      </c>
      <c r="M140" s="29">
        <f t="shared" si="57"/>
        <v>767</v>
      </c>
      <c r="N140" s="29">
        <f t="shared" si="57"/>
        <v>790</v>
      </c>
      <c r="O140" s="29">
        <f t="shared" si="57"/>
        <v>813</v>
      </c>
      <c r="P140" s="29">
        <f t="shared" si="57"/>
        <v>836</v>
      </c>
      <c r="Q140" s="29">
        <f t="shared" si="57"/>
        <v>859</v>
      </c>
      <c r="R140" s="29">
        <f t="shared" si="57"/>
        <v>882</v>
      </c>
      <c r="S140" s="29">
        <f t="shared" si="57"/>
        <v>905</v>
      </c>
      <c r="T140" s="29">
        <f t="shared" si="57"/>
        <v>928</v>
      </c>
      <c r="U140" s="29">
        <f t="shared" si="57"/>
        <v>951</v>
      </c>
      <c r="V140" s="29">
        <f t="shared" si="57"/>
        <v>974</v>
      </c>
      <c r="W140" s="29">
        <f t="shared" si="57"/>
        <v>997</v>
      </c>
      <c r="X140" s="29">
        <f t="shared" si="57"/>
        <v>1020</v>
      </c>
      <c r="Y140" s="29">
        <v>1020</v>
      </c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34" ht="33.75" customHeight="1">
      <c r="A141" s="4"/>
      <c r="B141" s="30" t="s">
        <v>39</v>
      </c>
      <c r="C141" s="60"/>
      <c r="D141" s="29">
        <v>583</v>
      </c>
      <c r="E141" s="29">
        <v>606</v>
      </c>
      <c r="F141" s="29">
        <v>629</v>
      </c>
      <c r="G141" s="29">
        <v>652</v>
      </c>
      <c r="H141" s="29">
        <v>675</v>
      </c>
      <c r="I141" s="29">
        <v>698</v>
      </c>
      <c r="J141" s="29">
        <v>721</v>
      </c>
      <c r="K141" s="29">
        <v>744</v>
      </c>
      <c r="L141" s="29">
        <v>767</v>
      </c>
      <c r="M141" s="29">
        <v>790</v>
      </c>
      <c r="N141" s="29">
        <v>813</v>
      </c>
      <c r="O141" s="29">
        <v>859</v>
      </c>
      <c r="P141" s="29">
        <v>882</v>
      </c>
      <c r="Q141" s="29">
        <v>905</v>
      </c>
      <c r="R141" s="29">
        <v>928</v>
      </c>
      <c r="S141" s="29">
        <v>951</v>
      </c>
      <c r="T141" s="29">
        <v>997</v>
      </c>
      <c r="U141" s="29">
        <v>1020</v>
      </c>
      <c r="V141" s="29">
        <v>1020</v>
      </c>
      <c r="W141" s="29">
        <v>1020</v>
      </c>
      <c r="X141" s="29">
        <v>1020</v>
      </c>
      <c r="Y141" s="29">
        <v>1020</v>
      </c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34" ht="33.75" customHeight="1">
      <c r="A142" s="4"/>
      <c r="B142" s="30" t="s">
        <v>13</v>
      </c>
      <c r="C142" s="31" t="s">
        <v>18</v>
      </c>
      <c r="D142" s="29">
        <v>76</v>
      </c>
      <c r="E142" s="29">
        <v>79</v>
      </c>
      <c r="F142" s="29">
        <v>82</v>
      </c>
      <c r="G142" s="29">
        <v>85</v>
      </c>
      <c r="H142" s="29">
        <v>88</v>
      </c>
      <c r="I142" s="29">
        <v>91</v>
      </c>
      <c r="J142" s="29">
        <v>94</v>
      </c>
      <c r="K142" s="29">
        <v>97</v>
      </c>
      <c r="L142" s="29">
        <v>100</v>
      </c>
      <c r="M142" s="29">
        <v>104</v>
      </c>
      <c r="N142" s="29">
        <v>107</v>
      </c>
      <c r="O142" s="29">
        <v>110</v>
      </c>
      <c r="P142" s="29">
        <v>113</v>
      </c>
      <c r="Q142" s="29">
        <v>116</v>
      </c>
      <c r="R142" s="29">
        <v>119</v>
      </c>
      <c r="S142" s="29">
        <v>122</v>
      </c>
      <c r="T142" s="29">
        <v>125</v>
      </c>
      <c r="U142" s="29">
        <v>128</v>
      </c>
      <c r="V142" s="29">
        <v>131</v>
      </c>
      <c r="W142" s="29">
        <v>135</v>
      </c>
      <c r="X142" s="29">
        <v>138</v>
      </c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34" ht="33.75" customHeight="1">
      <c r="A143" s="4"/>
      <c r="B143" s="30" t="s">
        <v>13</v>
      </c>
      <c r="C143" s="31" t="s">
        <v>17</v>
      </c>
      <c r="D143" s="29">
        <v>101</v>
      </c>
      <c r="E143" s="29">
        <v>105</v>
      </c>
      <c r="F143" s="29">
        <v>109</v>
      </c>
      <c r="G143" s="29">
        <v>113</v>
      </c>
      <c r="H143" s="29">
        <v>117</v>
      </c>
      <c r="I143" s="29">
        <v>122</v>
      </c>
      <c r="J143" s="29">
        <v>126</v>
      </c>
      <c r="K143" s="29">
        <v>130</v>
      </c>
      <c r="L143" s="29">
        <v>134</v>
      </c>
      <c r="M143" s="29">
        <v>138</v>
      </c>
      <c r="N143" s="29">
        <v>142</v>
      </c>
      <c r="O143" s="29">
        <v>146</v>
      </c>
      <c r="P143" s="29">
        <v>150</v>
      </c>
      <c r="Q143" s="29">
        <v>155</v>
      </c>
      <c r="R143" s="29">
        <v>159</v>
      </c>
      <c r="S143" s="29">
        <v>163</v>
      </c>
      <c r="T143" s="29">
        <v>167</v>
      </c>
      <c r="U143" s="29">
        <v>171</v>
      </c>
      <c r="V143" s="29">
        <v>175</v>
      </c>
      <c r="W143" s="29">
        <v>179</v>
      </c>
      <c r="X143" s="29">
        <v>184</v>
      </c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</row>
    <row r="144" spans="1:34" ht="33.75" customHeight="1">
      <c r="A144" s="4"/>
      <c r="B144" s="30" t="s">
        <v>108</v>
      </c>
      <c r="C144" s="31" t="s">
        <v>15</v>
      </c>
      <c r="D144" s="29">
        <v>750</v>
      </c>
      <c r="E144" s="29">
        <f>D144+31</f>
        <v>781</v>
      </c>
      <c r="F144" s="29">
        <f aca="true" t="shared" si="58" ref="F144:X144">E144+31</f>
        <v>812</v>
      </c>
      <c r="G144" s="29">
        <f t="shared" si="58"/>
        <v>843</v>
      </c>
      <c r="H144" s="29">
        <f t="shared" si="58"/>
        <v>874</v>
      </c>
      <c r="I144" s="29">
        <f t="shared" si="58"/>
        <v>905</v>
      </c>
      <c r="J144" s="29">
        <f t="shared" si="58"/>
        <v>936</v>
      </c>
      <c r="K144" s="29">
        <f t="shared" si="58"/>
        <v>967</v>
      </c>
      <c r="L144" s="29">
        <f t="shared" si="58"/>
        <v>998</v>
      </c>
      <c r="M144" s="29">
        <f t="shared" si="58"/>
        <v>1029</v>
      </c>
      <c r="N144" s="29">
        <f t="shared" si="58"/>
        <v>1060</v>
      </c>
      <c r="O144" s="29">
        <f t="shared" si="58"/>
        <v>1091</v>
      </c>
      <c r="P144" s="29">
        <f t="shared" si="58"/>
        <v>1122</v>
      </c>
      <c r="Q144" s="29">
        <f t="shared" si="58"/>
        <v>1153</v>
      </c>
      <c r="R144" s="29">
        <f t="shared" si="58"/>
        <v>1184</v>
      </c>
      <c r="S144" s="29">
        <f t="shared" si="58"/>
        <v>1215</v>
      </c>
      <c r="T144" s="29">
        <f t="shared" si="58"/>
        <v>1246</v>
      </c>
      <c r="U144" s="29">
        <f t="shared" si="58"/>
        <v>1277</v>
      </c>
      <c r="V144" s="29">
        <f t="shared" si="58"/>
        <v>1308</v>
      </c>
      <c r="W144" s="29">
        <f t="shared" si="58"/>
        <v>1339</v>
      </c>
      <c r="X144" s="29">
        <f t="shared" si="58"/>
        <v>1370</v>
      </c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</row>
    <row r="145" spans="1:34" ht="33.75" customHeight="1">
      <c r="A145" s="4"/>
      <c r="B145" s="30" t="s">
        <v>13</v>
      </c>
      <c r="C145" s="32" t="s">
        <v>14</v>
      </c>
      <c r="D145" s="29">
        <v>21</v>
      </c>
      <c r="E145" s="29">
        <v>22</v>
      </c>
      <c r="F145" s="29">
        <v>23</v>
      </c>
      <c r="G145" s="29">
        <v>24</v>
      </c>
      <c r="H145" s="29">
        <v>24</v>
      </c>
      <c r="I145" s="29">
        <v>25</v>
      </c>
      <c r="J145" s="29">
        <v>26</v>
      </c>
      <c r="K145" s="29">
        <v>27</v>
      </c>
      <c r="L145" s="29">
        <v>28</v>
      </c>
      <c r="M145" s="29">
        <v>29</v>
      </c>
      <c r="N145" s="29">
        <v>30</v>
      </c>
      <c r="O145" s="29">
        <v>31</v>
      </c>
      <c r="P145" s="29">
        <v>31</v>
      </c>
      <c r="Q145" s="29">
        <v>32</v>
      </c>
      <c r="R145" s="29">
        <v>33</v>
      </c>
      <c r="S145" s="29">
        <v>34</v>
      </c>
      <c r="T145" s="29">
        <v>35</v>
      </c>
      <c r="U145" s="29">
        <v>36</v>
      </c>
      <c r="V145" s="29">
        <v>37</v>
      </c>
      <c r="W145" s="29">
        <v>37</v>
      </c>
      <c r="X145" s="29">
        <v>38</v>
      </c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</row>
    <row r="146" spans="1:34" ht="33.75" customHeight="1">
      <c r="A146" s="4"/>
      <c r="B146" s="30" t="s">
        <v>67</v>
      </c>
      <c r="C146" s="32" t="s">
        <v>68</v>
      </c>
      <c r="D146" s="29">
        <v>38</v>
      </c>
      <c r="E146" s="29">
        <v>39</v>
      </c>
      <c r="F146" s="29">
        <v>41</v>
      </c>
      <c r="G146" s="29">
        <v>42</v>
      </c>
      <c r="H146" s="29">
        <v>44</v>
      </c>
      <c r="I146" s="29">
        <v>45</v>
      </c>
      <c r="J146" s="29">
        <v>47</v>
      </c>
      <c r="K146" s="29">
        <v>48</v>
      </c>
      <c r="L146" s="29">
        <v>50</v>
      </c>
      <c r="M146" s="29">
        <v>51</v>
      </c>
      <c r="N146" s="29">
        <v>53</v>
      </c>
      <c r="O146" s="29">
        <v>55</v>
      </c>
      <c r="P146" s="29">
        <v>56</v>
      </c>
      <c r="Q146" s="29">
        <v>58</v>
      </c>
      <c r="R146" s="29">
        <v>59</v>
      </c>
      <c r="S146" s="29">
        <v>61</v>
      </c>
      <c r="T146" s="29">
        <v>62</v>
      </c>
      <c r="U146" s="29">
        <v>64</v>
      </c>
      <c r="V146" s="29">
        <v>65</v>
      </c>
      <c r="W146" s="29">
        <v>67</v>
      </c>
      <c r="X146" s="29">
        <v>69</v>
      </c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</row>
    <row r="147" spans="1:34" ht="33.75" customHeight="1">
      <c r="A147" s="4"/>
      <c r="B147" s="30" t="s">
        <v>69</v>
      </c>
      <c r="C147" s="32" t="s">
        <v>70</v>
      </c>
      <c r="D147" s="29">
        <v>75</v>
      </c>
      <c r="E147" s="29">
        <v>78</v>
      </c>
      <c r="F147" s="29">
        <v>81</v>
      </c>
      <c r="G147" s="29">
        <v>84</v>
      </c>
      <c r="H147" s="29">
        <v>87</v>
      </c>
      <c r="I147" s="29">
        <v>91</v>
      </c>
      <c r="J147" s="29">
        <v>94</v>
      </c>
      <c r="K147" s="29">
        <v>97</v>
      </c>
      <c r="L147" s="29">
        <v>100</v>
      </c>
      <c r="M147" s="29">
        <v>103</v>
      </c>
      <c r="N147" s="29">
        <v>106</v>
      </c>
      <c r="O147" s="29">
        <v>109</v>
      </c>
      <c r="P147" s="29">
        <v>112</v>
      </c>
      <c r="Q147" s="29">
        <v>115</v>
      </c>
      <c r="R147" s="29">
        <v>118</v>
      </c>
      <c r="S147" s="29">
        <v>122</v>
      </c>
      <c r="T147" s="29">
        <v>125</v>
      </c>
      <c r="U147" s="29">
        <v>128</v>
      </c>
      <c r="V147" s="29">
        <v>131</v>
      </c>
      <c r="W147" s="29">
        <v>134</v>
      </c>
      <c r="X147" s="29">
        <v>137</v>
      </c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</row>
    <row r="148" spans="1:34" ht="33.75" customHeight="1">
      <c r="A148" s="4"/>
      <c r="B148" s="30" t="s">
        <v>109</v>
      </c>
      <c r="C148" s="31" t="s">
        <v>12</v>
      </c>
      <c r="D148" s="29">
        <v>755</v>
      </c>
      <c r="E148" s="29">
        <f>D148+41</f>
        <v>796</v>
      </c>
      <c r="F148" s="29">
        <f aca="true" t="shared" si="59" ref="F148:S148">E148+41</f>
        <v>837</v>
      </c>
      <c r="G148" s="29">
        <f t="shared" si="59"/>
        <v>878</v>
      </c>
      <c r="H148" s="29">
        <f t="shared" si="59"/>
        <v>919</v>
      </c>
      <c r="I148" s="29">
        <f t="shared" si="59"/>
        <v>960</v>
      </c>
      <c r="J148" s="29">
        <f t="shared" si="59"/>
        <v>1001</v>
      </c>
      <c r="K148" s="29">
        <f t="shared" si="59"/>
        <v>1042</v>
      </c>
      <c r="L148" s="29">
        <f t="shared" si="59"/>
        <v>1083</v>
      </c>
      <c r="M148" s="29">
        <f t="shared" si="59"/>
        <v>1124</v>
      </c>
      <c r="N148" s="29">
        <f t="shared" si="59"/>
        <v>1165</v>
      </c>
      <c r="O148" s="29">
        <f t="shared" si="59"/>
        <v>1206</v>
      </c>
      <c r="P148" s="29">
        <f t="shared" si="59"/>
        <v>1247</v>
      </c>
      <c r="Q148" s="29">
        <f t="shared" si="59"/>
        <v>1288</v>
      </c>
      <c r="R148" s="29">
        <f t="shared" si="59"/>
        <v>1329</v>
      </c>
      <c r="S148" s="29">
        <f t="shared" si="59"/>
        <v>1370</v>
      </c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</row>
    <row r="149" spans="1:34" ht="33.75" customHeight="1">
      <c r="A149" s="4"/>
      <c r="B149" s="30" t="s">
        <v>110</v>
      </c>
      <c r="C149" s="59" t="s">
        <v>8</v>
      </c>
      <c r="D149" s="29">
        <v>1095</v>
      </c>
      <c r="E149" s="29">
        <f>D149+60</f>
        <v>1155</v>
      </c>
      <c r="F149" s="29">
        <f aca="true" t="shared" si="60" ref="F149:S149">E149+60</f>
        <v>1215</v>
      </c>
      <c r="G149" s="29">
        <f t="shared" si="60"/>
        <v>1275</v>
      </c>
      <c r="H149" s="29">
        <f t="shared" si="60"/>
        <v>1335</v>
      </c>
      <c r="I149" s="29">
        <f t="shared" si="60"/>
        <v>1395</v>
      </c>
      <c r="J149" s="29">
        <f t="shared" si="60"/>
        <v>1455</v>
      </c>
      <c r="K149" s="29">
        <f t="shared" si="60"/>
        <v>1515</v>
      </c>
      <c r="L149" s="29">
        <f t="shared" si="60"/>
        <v>1575</v>
      </c>
      <c r="M149" s="29">
        <f t="shared" si="60"/>
        <v>1635</v>
      </c>
      <c r="N149" s="29">
        <f t="shared" si="60"/>
        <v>1695</v>
      </c>
      <c r="O149" s="29">
        <f t="shared" si="60"/>
        <v>1755</v>
      </c>
      <c r="P149" s="29">
        <f t="shared" si="60"/>
        <v>1815</v>
      </c>
      <c r="Q149" s="29">
        <f t="shared" si="60"/>
        <v>1875</v>
      </c>
      <c r="R149" s="29">
        <f t="shared" si="60"/>
        <v>1935</v>
      </c>
      <c r="S149" s="29">
        <f t="shared" si="60"/>
        <v>1995</v>
      </c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</row>
    <row r="150" spans="1:34" ht="33.75" customHeight="1">
      <c r="A150" s="4"/>
      <c r="B150" s="30" t="s">
        <v>10</v>
      </c>
      <c r="C150" s="62"/>
      <c r="D150" s="29">
        <v>1184</v>
      </c>
      <c r="E150" s="29">
        <v>1220</v>
      </c>
      <c r="F150" s="29">
        <v>1257</v>
      </c>
      <c r="G150" s="29">
        <v>1293</v>
      </c>
      <c r="H150" s="29">
        <v>1330</v>
      </c>
      <c r="I150" s="29">
        <v>1366</v>
      </c>
      <c r="J150" s="29">
        <v>1403</v>
      </c>
      <c r="K150" s="29">
        <v>1439</v>
      </c>
      <c r="L150" s="29">
        <v>1476</v>
      </c>
      <c r="M150" s="29">
        <v>1512</v>
      </c>
      <c r="N150" s="29">
        <v>1249</v>
      </c>
      <c r="O150" s="29">
        <v>1285</v>
      </c>
      <c r="P150" s="29">
        <v>1622</v>
      </c>
      <c r="Q150" s="29">
        <v>1658</v>
      </c>
      <c r="R150" s="29">
        <v>1695</v>
      </c>
      <c r="S150" s="29">
        <v>1731</v>
      </c>
      <c r="T150" s="29">
        <v>1768</v>
      </c>
      <c r="U150" s="29">
        <v>1804</v>
      </c>
      <c r="V150" s="29">
        <v>1841</v>
      </c>
      <c r="W150" s="29">
        <v>1877</v>
      </c>
      <c r="X150" s="29">
        <v>1914</v>
      </c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</row>
    <row r="151" spans="1:34" ht="33.75" customHeight="1">
      <c r="A151" s="4"/>
      <c r="B151" s="30" t="s">
        <v>36</v>
      </c>
      <c r="C151" s="60"/>
      <c r="D151" s="29">
        <v>1215</v>
      </c>
      <c r="E151" s="29">
        <v>1275</v>
      </c>
      <c r="F151" s="29">
        <v>1275</v>
      </c>
      <c r="G151" s="29">
        <v>1335</v>
      </c>
      <c r="H151" s="29">
        <v>1335</v>
      </c>
      <c r="I151" s="29">
        <v>1395</v>
      </c>
      <c r="J151" s="29">
        <v>1455</v>
      </c>
      <c r="K151" s="29">
        <v>1455</v>
      </c>
      <c r="L151" s="29">
        <v>1515</v>
      </c>
      <c r="M151" s="29">
        <v>1515</v>
      </c>
      <c r="N151" s="29">
        <v>1576</v>
      </c>
      <c r="O151" s="29">
        <v>1635</v>
      </c>
      <c r="P151" s="29">
        <v>1635</v>
      </c>
      <c r="Q151" s="29">
        <v>1695</v>
      </c>
      <c r="R151" s="29">
        <v>1755</v>
      </c>
      <c r="S151" s="29">
        <v>1815</v>
      </c>
      <c r="T151" s="29">
        <v>1815</v>
      </c>
      <c r="U151" s="29">
        <v>1875</v>
      </c>
      <c r="V151" s="29">
        <v>1935</v>
      </c>
      <c r="W151" s="29">
        <v>1995</v>
      </c>
      <c r="X151" s="29">
        <v>1995</v>
      </c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</row>
    <row r="152" spans="1:34" ht="33.75" customHeight="1">
      <c r="A152" s="4"/>
      <c r="B152" s="30" t="s">
        <v>111</v>
      </c>
      <c r="C152" s="31" t="s">
        <v>7</v>
      </c>
      <c r="D152" s="29">
        <v>1480</v>
      </c>
      <c r="E152" s="29">
        <f aca="true" t="shared" si="61" ref="E152:AH152">D152+81</f>
        <v>1561</v>
      </c>
      <c r="F152" s="29">
        <f t="shared" si="61"/>
        <v>1642</v>
      </c>
      <c r="G152" s="29">
        <f t="shared" si="61"/>
        <v>1723</v>
      </c>
      <c r="H152" s="29">
        <f t="shared" si="61"/>
        <v>1804</v>
      </c>
      <c r="I152" s="29">
        <f t="shared" si="61"/>
        <v>1885</v>
      </c>
      <c r="J152" s="29">
        <f t="shared" si="61"/>
        <v>1966</v>
      </c>
      <c r="K152" s="29">
        <f t="shared" si="61"/>
        <v>2047</v>
      </c>
      <c r="L152" s="29">
        <f t="shared" si="61"/>
        <v>2128</v>
      </c>
      <c r="M152" s="29">
        <f t="shared" si="61"/>
        <v>2209</v>
      </c>
      <c r="N152" s="29">
        <f t="shared" si="61"/>
        <v>2290</v>
      </c>
      <c r="O152" s="29">
        <f t="shared" si="61"/>
        <v>2371</v>
      </c>
      <c r="P152" s="29">
        <f t="shared" si="61"/>
        <v>2452</v>
      </c>
      <c r="Q152" s="29">
        <f t="shared" si="61"/>
        <v>2533</v>
      </c>
      <c r="R152" s="29">
        <f t="shared" si="61"/>
        <v>2614</v>
      </c>
      <c r="S152" s="29">
        <f t="shared" si="61"/>
        <v>2695</v>
      </c>
      <c r="T152" s="29">
        <f t="shared" si="61"/>
        <v>2776</v>
      </c>
      <c r="U152" s="29">
        <f t="shared" si="61"/>
        <v>2857</v>
      </c>
      <c r="V152" s="29">
        <f t="shared" si="61"/>
        <v>2938</v>
      </c>
      <c r="W152" s="29">
        <f t="shared" si="61"/>
        <v>3019</v>
      </c>
      <c r="X152" s="29">
        <f t="shared" si="61"/>
        <v>3100</v>
      </c>
      <c r="Y152" s="29">
        <f t="shared" si="61"/>
        <v>3181</v>
      </c>
      <c r="Z152" s="29">
        <f t="shared" si="61"/>
        <v>3262</v>
      </c>
      <c r="AA152" s="29">
        <f t="shared" si="61"/>
        <v>3343</v>
      </c>
      <c r="AB152" s="29">
        <f t="shared" si="61"/>
        <v>3424</v>
      </c>
      <c r="AC152" s="29">
        <f t="shared" si="61"/>
        <v>3505</v>
      </c>
      <c r="AD152" s="29">
        <f t="shared" si="61"/>
        <v>3586</v>
      </c>
      <c r="AE152" s="29">
        <f t="shared" si="61"/>
        <v>3667</v>
      </c>
      <c r="AF152" s="29">
        <f t="shared" si="61"/>
        <v>3748</v>
      </c>
      <c r="AG152" s="29">
        <f t="shared" si="61"/>
        <v>3829</v>
      </c>
      <c r="AH152" s="29">
        <f t="shared" si="61"/>
        <v>3910</v>
      </c>
    </row>
    <row r="153" spans="1:34" ht="33.75" customHeight="1">
      <c r="A153" s="4"/>
      <c r="B153" s="30" t="s">
        <v>112</v>
      </c>
      <c r="C153" s="31" t="s">
        <v>5</v>
      </c>
      <c r="D153" s="29">
        <v>2220</v>
      </c>
      <c r="E153" s="29">
        <f aca="true" t="shared" si="62" ref="E153:AH153">D153+120</f>
        <v>2340</v>
      </c>
      <c r="F153" s="29">
        <f t="shared" si="62"/>
        <v>2460</v>
      </c>
      <c r="G153" s="29">
        <f t="shared" si="62"/>
        <v>2580</v>
      </c>
      <c r="H153" s="29">
        <f t="shared" si="62"/>
        <v>2700</v>
      </c>
      <c r="I153" s="29">
        <f t="shared" si="62"/>
        <v>2820</v>
      </c>
      <c r="J153" s="29">
        <f t="shared" si="62"/>
        <v>2940</v>
      </c>
      <c r="K153" s="29">
        <f t="shared" si="62"/>
        <v>3060</v>
      </c>
      <c r="L153" s="29">
        <f t="shared" si="62"/>
        <v>3180</v>
      </c>
      <c r="M153" s="29">
        <f t="shared" si="62"/>
        <v>3300</v>
      </c>
      <c r="N153" s="29">
        <f t="shared" si="62"/>
        <v>3420</v>
      </c>
      <c r="O153" s="29">
        <f t="shared" si="62"/>
        <v>3540</v>
      </c>
      <c r="P153" s="29">
        <f t="shared" si="62"/>
        <v>3660</v>
      </c>
      <c r="Q153" s="29">
        <f t="shared" si="62"/>
        <v>3780</v>
      </c>
      <c r="R153" s="29">
        <f t="shared" si="62"/>
        <v>3900</v>
      </c>
      <c r="S153" s="29">
        <f t="shared" si="62"/>
        <v>4020</v>
      </c>
      <c r="T153" s="29">
        <f t="shared" si="62"/>
        <v>4140</v>
      </c>
      <c r="U153" s="29">
        <f t="shared" si="62"/>
        <v>4260</v>
      </c>
      <c r="V153" s="29">
        <f t="shared" si="62"/>
        <v>4380</v>
      </c>
      <c r="W153" s="29">
        <f t="shared" si="62"/>
        <v>4500</v>
      </c>
      <c r="X153" s="29">
        <f t="shared" si="62"/>
        <v>4620</v>
      </c>
      <c r="Y153" s="29">
        <f t="shared" si="62"/>
        <v>4740</v>
      </c>
      <c r="Z153" s="29">
        <f t="shared" si="62"/>
        <v>4860</v>
      </c>
      <c r="AA153" s="29">
        <f t="shared" si="62"/>
        <v>4980</v>
      </c>
      <c r="AB153" s="29">
        <f t="shared" si="62"/>
        <v>5100</v>
      </c>
      <c r="AC153" s="29">
        <f t="shared" si="62"/>
        <v>5220</v>
      </c>
      <c r="AD153" s="29">
        <f t="shared" si="62"/>
        <v>5340</v>
      </c>
      <c r="AE153" s="29">
        <f t="shared" si="62"/>
        <v>5460</v>
      </c>
      <c r="AF153" s="29">
        <f t="shared" si="62"/>
        <v>5580</v>
      </c>
      <c r="AG153" s="29">
        <f t="shared" si="62"/>
        <v>5700</v>
      </c>
      <c r="AH153" s="29">
        <f t="shared" si="62"/>
        <v>5820</v>
      </c>
    </row>
    <row r="154" spans="1:34" ht="33.75" customHeight="1">
      <c r="A154" s="4"/>
      <c r="B154" s="30" t="s">
        <v>113</v>
      </c>
      <c r="C154" s="31" t="s">
        <v>2</v>
      </c>
      <c r="D154" s="29">
        <v>2555</v>
      </c>
      <c r="E154" s="29">
        <f>D154+140</f>
        <v>2695</v>
      </c>
      <c r="F154" s="29">
        <f aca="true" t="shared" si="63" ref="F154:AH154">E154+140</f>
        <v>2835</v>
      </c>
      <c r="G154" s="29">
        <f t="shared" si="63"/>
        <v>2975</v>
      </c>
      <c r="H154" s="29">
        <f t="shared" si="63"/>
        <v>3115</v>
      </c>
      <c r="I154" s="29">
        <f t="shared" si="63"/>
        <v>3255</v>
      </c>
      <c r="J154" s="29">
        <f t="shared" si="63"/>
        <v>3395</v>
      </c>
      <c r="K154" s="29">
        <f t="shared" si="63"/>
        <v>3535</v>
      </c>
      <c r="L154" s="29">
        <f t="shared" si="63"/>
        <v>3675</v>
      </c>
      <c r="M154" s="29">
        <f t="shared" si="63"/>
        <v>3815</v>
      </c>
      <c r="N154" s="29">
        <f t="shared" si="63"/>
        <v>3955</v>
      </c>
      <c r="O154" s="29">
        <f t="shared" si="63"/>
        <v>4095</v>
      </c>
      <c r="P154" s="29">
        <f t="shared" si="63"/>
        <v>4235</v>
      </c>
      <c r="Q154" s="29">
        <f t="shared" si="63"/>
        <v>4375</v>
      </c>
      <c r="R154" s="29">
        <f t="shared" si="63"/>
        <v>4515</v>
      </c>
      <c r="S154" s="29">
        <f t="shared" si="63"/>
        <v>4655</v>
      </c>
      <c r="T154" s="29">
        <f t="shared" si="63"/>
        <v>4795</v>
      </c>
      <c r="U154" s="29">
        <f t="shared" si="63"/>
        <v>4935</v>
      </c>
      <c r="V154" s="29">
        <f t="shared" si="63"/>
        <v>5075</v>
      </c>
      <c r="W154" s="29">
        <f t="shared" si="63"/>
        <v>5215</v>
      </c>
      <c r="X154" s="29">
        <f t="shared" si="63"/>
        <v>5355</v>
      </c>
      <c r="Y154" s="29">
        <f t="shared" si="63"/>
        <v>5495</v>
      </c>
      <c r="Z154" s="29">
        <f t="shared" si="63"/>
        <v>5635</v>
      </c>
      <c r="AA154" s="29">
        <f t="shared" si="63"/>
        <v>5775</v>
      </c>
      <c r="AB154" s="29">
        <f t="shared" si="63"/>
        <v>5915</v>
      </c>
      <c r="AC154" s="29">
        <f t="shared" si="63"/>
        <v>6055</v>
      </c>
      <c r="AD154" s="29">
        <f t="shared" si="63"/>
        <v>6195</v>
      </c>
      <c r="AE154" s="29">
        <f t="shared" si="63"/>
        <v>6335</v>
      </c>
      <c r="AF154" s="29">
        <f t="shared" si="63"/>
        <v>6475</v>
      </c>
      <c r="AG154" s="29">
        <f t="shared" si="63"/>
        <v>6615</v>
      </c>
      <c r="AH154" s="29">
        <f t="shared" si="63"/>
        <v>6755</v>
      </c>
    </row>
    <row r="155" spans="1:34" ht="33.75" customHeight="1">
      <c r="A155" s="4"/>
      <c r="B155" s="30" t="s">
        <v>114</v>
      </c>
      <c r="C155" s="31" t="s">
        <v>3</v>
      </c>
      <c r="D155" s="29">
        <v>2940</v>
      </c>
      <c r="E155" s="29">
        <f>D155+160</f>
        <v>3100</v>
      </c>
      <c r="F155" s="29">
        <f aca="true" t="shared" si="64" ref="F155:AH155">E155+160</f>
        <v>3260</v>
      </c>
      <c r="G155" s="29">
        <f t="shared" si="64"/>
        <v>3420</v>
      </c>
      <c r="H155" s="29">
        <f t="shared" si="64"/>
        <v>3580</v>
      </c>
      <c r="I155" s="29">
        <f t="shared" si="64"/>
        <v>3740</v>
      </c>
      <c r="J155" s="29">
        <f t="shared" si="64"/>
        <v>3900</v>
      </c>
      <c r="K155" s="29">
        <f t="shared" si="64"/>
        <v>4060</v>
      </c>
      <c r="L155" s="29">
        <f t="shared" si="64"/>
        <v>4220</v>
      </c>
      <c r="M155" s="29">
        <f t="shared" si="64"/>
        <v>4380</v>
      </c>
      <c r="N155" s="29">
        <f t="shared" si="64"/>
        <v>4540</v>
      </c>
      <c r="O155" s="29">
        <f t="shared" si="64"/>
        <v>4700</v>
      </c>
      <c r="P155" s="29">
        <f t="shared" si="64"/>
        <v>4860</v>
      </c>
      <c r="Q155" s="29">
        <f t="shared" si="64"/>
        <v>5020</v>
      </c>
      <c r="R155" s="29">
        <f t="shared" si="64"/>
        <v>5180</v>
      </c>
      <c r="S155" s="29">
        <f t="shared" si="64"/>
        <v>5340</v>
      </c>
      <c r="T155" s="29">
        <f t="shared" si="64"/>
        <v>5500</v>
      </c>
      <c r="U155" s="29">
        <f t="shared" si="64"/>
        <v>5660</v>
      </c>
      <c r="V155" s="29">
        <f t="shared" si="64"/>
        <v>5820</v>
      </c>
      <c r="W155" s="29">
        <f t="shared" si="64"/>
        <v>5980</v>
      </c>
      <c r="X155" s="29">
        <f t="shared" si="64"/>
        <v>6140</v>
      </c>
      <c r="Y155" s="29">
        <f t="shared" si="64"/>
        <v>6300</v>
      </c>
      <c r="Z155" s="29">
        <f t="shared" si="64"/>
        <v>6460</v>
      </c>
      <c r="AA155" s="29">
        <f t="shared" si="64"/>
        <v>6620</v>
      </c>
      <c r="AB155" s="29">
        <f t="shared" si="64"/>
        <v>6780</v>
      </c>
      <c r="AC155" s="29">
        <f t="shared" si="64"/>
        <v>6940</v>
      </c>
      <c r="AD155" s="29">
        <f t="shared" si="64"/>
        <v>7100</v>
      </c>
      <c r="AE155" s="29">
        <f t="shared" si="64"/>
        <v>7260</v>
      </c>
      <c r="AF155" s="29">
        <f t="shared" si="64"/>
        <v>7420</v>
      </c>
      <c r="AG155" s="29">
        <f t="shared" si="64"/>
        <v>7580</v>
      </c>
      <c r="AH155" s="29">
        <f t="shared" si="64"/>
        <v>7740</v>
      </c>
    </row>
    <row r="156" spans="1:34" ht="33.75" customHeight="1">
      <c r="A156" s="4"/>
      <c r="B156" s="33" t="s">
        <v>324</v>
      </c>
      <c r="C156" s="31" t="s">
        <v>319</v>
      </c>
      <c r="D156" s="34">
        <v>3530</v>
      </c>
      <c r="E156" s="34">
        <f>D156+190</f>
        <v>3720</v>
      </c>
      <c r="F156" s="34">
        <f aca="true" t="shared" si="65" ref="F156:AH156">E156+190</f>
        <v>3910</v>
      </c>
      <c r="G156" s="34">
        <f t="shared" si="65"/>
        <v>4100</v>
      </c>
      <c r="H156" s="34">
        <f t="shared" si="65"/>
        <v>4290</v>
      </c>
      <c r="I156" s="34">
        <f t="shared" si="65"/>
        <v>4480</v>
      </c>
      <c r="J156" s="34">
        <f t="shared" si="65"/>
        <v>4670</v>
      </c>
      <c r="K156" s="34">
        <f t="shared" si="65"/>
        <v>4860</v>
      </c>
      <c r="L156" s="34">
        <f t="shared" si="65"/>
        <v>5050</v>
      </c>
      <c r="M156" s="34">
        <f t="shared" si="65"/>
        <v>5240</v>
      </c>
      <c r="N156" s="34">
        <f t="shared" si="65"/>
        <v>5430</v>
      </c>
      <c r="O156" s="34">
        <f t="shared" si="65"/>
        <v>5620</v>
      </c>
      <c r="P156" s="34">
        <f t="shared" si="65"/>
        <v>5810</v>
      </c>
      <c r="Q156" s="34">
        <f t="shared" si="65"/>
        <v>6000</v>
      </c>
      <c r="R156" s="34">
        <f t="shared" si="65"/>
        <v>6190</v>
      </c>
      <c r="S156" s="34">
        <f t="shared" si="65"/>
        <v>6380</v>
      </c>
      <c r="T156" s="34">
        <f t="shared" si="65"/>
        <v>6570</v>
      </c>
      <c r="U156" s="34">
        <f t="shared" si="65"/>
        <v>6760</v>
      </c>
      <c r="V156" s="34">
        <f t="shared" si="65"/>
        <v>6950</v>
      </c>
      <c r="W156" s="34">
        <f t="shared" si="65"/>
        <v>7140</v>
      </c>
      <c r="X156" s="34">
        <f t="shared" si="65"/>
        <v>7330</v>
      </c>
      <c r="Y156" s="34">
        <f t="shared" si="65"/>
        <v>7520</v>
      </c>
      <c r="Z156" s="34">
        <f t="shared" si="65"/>
        <v>7710</v>
      </c>
      <c r="AA156" s="34">
        <f t="shared" si="65"/>
        <v>7900</v>
      </c>
      <c r="AB156" s="34">
        <f t="shared" si="65"/>
        <v>8090</v>
      </c>
      <c r="AC156" s="34">
        <f t="shared" si="65"/>
        <v>8280</v>
      </c>
      <c r="AD156" s="34">
        <f t="shared" si="65"/>
        <v>8470</v>
      </c>
      <c r="AE156" s="34">
        <f t="shared" si="65"/>
        <v>8660</v>
      </c>
      <c r="AF156" s="34">
        <f t="shared" si="65"/>
        <v>8850</v>
      </c>
      <c r="AG156" s="34">
        <f t="shared" si="65"/>
        <v>9040</v>
      </c>
      <c r="AH156" s="34">
        <f t="shared" si="65"/>
        <v>9230</v>
      </c>
    </row>
    <row r="157" spans="1:34" ht="33.75" customHeight="1">
      <c r="A157" s="4"/>
      <c r="B157" s="55" t="s">
        <v>48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6"/>
    </row>
    <row r="158" spans="1:34" ht="33.75" customHeight="1">
      <c r="A158" s="4"/>
      <c r="B158" s="57" t="s">
        <v>26</v>
      </c>
      <c r="C158" s="59" t="s">
        <v>27</v>
      </c>
      <c r="D158" s="54" t="s">
        <v>28</v>
      </c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6"/>
    </row>
    <row r="159" spans="1:34" ht="33.75" customHeight="1">
      <c r="A159" s="4"/>
      <c r="B159" s="58"/>
      <c r="C159" s="60"/>
      <c r="D159" s="29">
        <v>0</v>
      </c>
      <c r="E159" s="29">
        <v>1</v>
      </c>
      <c r="F159" s="29">
        <v>2</v>
      </c>
      <c r="G159" s="29">
        <v>3</v>
      </c>
      <c r="H159" s="29">
        <v>4</v>
      </c>
      <c r="I159" s="29">
        <v>5</v>
      </c>
      <c r="J159" s="29">
        <v>6</v>
      </c>
      <c r="K159" s="29">
        <v>7</v>
      </c>
      <c r="L159" s="29">
        <v>8</v>
      </c>
      <c r="M159" s="29">
        <v>9</v>
      </c>
      <c r="N159" s="29">
        <v>10</v>
      </c>
      <c r="O159" s="29">
        <v>11</v>
      </c>
      <c r="P159" s="29">
        <v>12</v>
      </c>
      <c r="Q159" s="29">
        <v>13</v>
      </c>
      <c r="R159" s="29">
        <v>14</v>
      </c>
      <c r="S159" s="29">
        <v>15</v>
      </c>
      <c r="T159" s="29">
        <v>16</v>
      </c>
      <c r="U159" s="29">
        <v>17</v>
      </c>
      <c r="V159" s="29">
        <v>18</v>
      </c>
      <c r="W159" s="29">
        <v>19</v>
      </c>
      <c r="X159" s="29">
        <v>20</v>
      </c>
      <c r="Y159" s="29">
        <v>21</v>
      </c>
      <c r="Z159" s="29">
        <v>22</v>
      </c>
      <c r="AA159" s="29">
        <v>23</v>
      </c>
      <c r="AB159" s="29">
        <v>24</v>
      </c>
      <c r="AC159" s="29">
        <v>25</v>
      </c>
      <c r="AD159" s="29">
        <v>26</v>
      </c>
      <c r="AE159" s="29">
        <v>27</v>
      </c>
      <c r="AF159" s="29">
        <v>28</v>
      </c>
      <c r="AG159" s="29">
        <v>29</v>
      </c>
      <c r="AH159" s="29">
        <v>30</v>
      </c>
    </row>
    <row r="160" spans="1:34" ht="33.75" customHeight="1">
      <c r="A160" s="4"/>
      <c r="B160" s="30" t="s">
        <v>115</v>
      </c>
      <c r="C160" s="31" t="s">
        <v>24</v>
      </c>
      <c r="D160" s="29">
        <v>200</v>
      </c>
      <c r="E160" s="29">
        <f>D160+12</f>
        <v>212</v>
      </c>
      <c r="F160" s="29">
        <v>224</v>
      </c>
      <c r="G160" s="29">
        <v>236</v>
      </c>
      <c r="H160" s="29">
        <v>248</v>
      </c>
      <c r="I160" s="29">
        <v>260</v>
      </c>
      <c r="J160" s="29">
        <v>275</v>
      </c>
      <c r="K160" s="29">
        <v>290</v>
      </c>
      <c r="L160" s="29">
        <v>305</v>
      </c>
      <c r="M160" s="29">
        <v>320</v>
      </c>
      <c r="N160" s="29">
        <v>335</v>
      </c>
      <c r="O160" s="29">
        <v>350</v>
      </c>
      <c r="P160" s="29">
        <v>365</v>
      </c>
      <c r="Q160" s="29">
        <v>380</v>
      </c>
      <c r="R160" s="29">
        <v>395</v>
      </c>
      <c r="S160" s="29">
        <v>410</v>
      </c>
      <c r="T160" s="29">
        <v>425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</row>
    <row r="161" spans="1:34" ht="33.75" customHeight="1">
      <c r="A161" s="4"/>
      <c r="B161" s="61" t="s">
        <v>116</v>
      </c>
      <c r="C161" s="59" t="s">
        <v>22</v>
      </c>
      <c r="D161" s="29">
        <v>370</v>
      </c>
      <c r="E161" s="29">
        <v>386</v>
      </c>
      <c r="F161" s="29">
        <v>402</v>
      </c>
      <c r="G161" s="29">
        <v>418</v>
      </c>
      <c r="H161" s="29">
        <v>434</v>
      </c>
      <c r="I161" s="29">
        <v>450</v>
      </c>
      <c r="J161" s="29">
        <v>466</v>
      </c>
      <c r="K161" s="29">
        <v>482</v>
      </c>
      <c r="L161" s="29">
        <v>498</v>
      </c>
      <c r="M161" s="29">
        <v>514</v>
      </c>
      <c r="N161" s="29">
        <v>532</v>
      </c>
      <c r="O161" s="29">
        <v>550</v>
      </c>
      <c r="P161" s="29">
        <v>568</v>
      </c>
      <c r="Q161" s="29">
        <v>586</v>
      </c>
      <c r="R161" s="29">
        <v>604</v>
      </c>
      <c r="S161" s="29">
        <v>622</v>
      </c>
      <c r="T161" s="29">
        <v>640</v>
      </c>
      <c r="U161" s="29">
        <v>662</v>
      </c>
      <c r="V161" s="29">
        <v>684</v>
      </c>
      <c r="W161" s="29">
        <v>706</v>
      </c>
      <c r="X161" s="29">
        <v>728</v>
      </c>
      <c r="Y161" s="29">
        <v>750</v>
      </c>
      <c r="Z161" s="29"/>
      <c r="AA161" s="29"/>
      <c r="AB161" s="29"/>
      <c r="AC161" s="29"/>
      <c r="AD161" s="29"/>
      <c r="AE161" s="29"/>
      <c r="AF161" s="29"/>
      <c r="AG161" s="29"/>
      <c r="AH161" s="29"/>
    </row>
    <row r="162" spans="1:34" ht="33.75" customHeight="1">
      <c r="A162" s="4"/>
      <c r="B162" s="58"/>
      <c r="C162" s="60"/>
      <c r="D162" s="29">
        <v>370</v>
      </c>
      <c r="E162" s="29">
        <v>370</v>
      </c>
      <c r="F162" s="29">
        <v>370</v>
      </c>
      <c r="G162" s="29">
        <v>386</v>
      </c>
      <c r="H162" s="29">
        <v>402</v>
      </c>
      <c r="I162" s="29">
        <v>418</v>
      </c>
      <c r="J162" s="29">
        <v>434</v>
      </c>
      <c r="K162" s="29">
        <v>450</v>
      </c>
      <c r="L162" s="29">
        <v>466</v>
      </c>
      <c r="M162" s="29">
        <v>482</v>
      </c>
      <c r="N162" s="29">
        <v>498</v>
      </c>
      <c r="O162" s="29">
        <v>514</v>
      </c>
      <c r="P162" s="29">
        <v>532</v>
      </c>
      <c r="Q162" s="29">
        <v>550</v>
      </c>
      <c r="R162" s="29">
        <v>568</v>
      </c>
      <c r="S162" s="29">
        <v>586</v>
      </c>
      <c r="T162" s="29">
        <v>604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</row>
    <row r="163" spans="1:34" ht="33.75" customHeight="1">
      <c r="A163" s="4"/>
      <c r="B163" s="30" t="s">
        <v>117</v>
      </c>
      <c r="C163" s="59" t="s">
        <v>19</v>
      </c>
      <c r="D163" s="29">
        <v>590</v>
      </c>
      <c r="E163" s="29">
        <f>D163+26</f>
        <v>616</v>
      </c>
      <c r="F163" s="29">
        <f aca="true" t="shared" si="66" ref="F163:X163">E163+26</f>
        <v>642</v>
      </c>
      <c r="G163" s="29">
        <f t="shared" si="66"/>
        <v>668</v>
      </c>
      <c r="H163" s="29">
        <f t="shared" si="66"/>
        <v>694</v>
      </c>
      <c r="I163" s="29">
        <f t="shared" si="66"/>
        <v>720</v>
      </c>
      <c r="J163" s="29">
        <f t="shared" si="66"/>
        <v>746</v>
      </c>
      <c r="K163" s="29">
        <f t="shared" si="66"/>
        <v>772</v>
      </c>
      <c r="L163" s="29">
        <f t="shared" si="66"/>
        <v>798</v>
      </c>
      <c r="M163" s="29">
        <f t="shared" si="66"/>
        <v>824</v>
      </c>
      <c r="N163" s="29">
        <f t="shared" si="66"/>
        <v>850</v>
      </c>
      <c r="O163" s="29">
        <f t="shared" si="66"/>
        <v>876</v>
      </c>
      <c r="P163" s="29">
        <f t="shared" si="66"/>
        <v>902</v>
      </c>
      <c r="Q163" s="29">
        <f t="shared" si="66"/>
        <v>928</v>
      </c>
      <c r="R163" s="29">
        <f t="shared" si="66"/>
        <v>954</v>
      </c>
      <c r="S163" s="29">
        <f t="shared" si="66"/>
        <v>980</v>
      </c>
      <c r="T163" s="29">
        <f t="shared" si="66"/>
        <v>1006</v>
      </c>
      <c r="U163" s="29">
        <f t="shared" si="66"/>
        <v>1032</v>
      </c>
      <c r="V163" s="29">
        <f t="shared" si="66"/>
        <v>1058</v>
      </c>
      <c r="W163" s="29">
        <f t="shared" si="66"/>
        <v>1084</v>
      </c>
      <c r="X163" s="29">
        <f t="shared" si="66"/>
        <v>1110</v>
      </c>
      <c r="Y163" s="29">
        <v>1110</v>
      </c>
      <c r="Z163" s="29"/>
      <c r="AA163" s="29"/>
      <c r="AB163" s="29"/>
      <c r="AC163" s="29"/>
      <c r="AD163" s="29"/>
      <c r="AE163" s="29"/>
      <c r="AF163" s="29"/>
      <c r="AG163" s="29"/>
      <c r="AH163" s="29"/>
    </row>
    <row r="164" spans="1:34" ht="33.75" customHeight="1">
      <c r="A164" s="4"/>
      <c r="B164" s="30" t="s">
        <v>39</v>
      </c>
      <c r="C164" s="60"/>
      <c r="D164" s="29">
        <v>662</v>
      </c>
      <c r="E164" s="29">
        <v>668</v>
      </c>
      <c r="F164" s="29">
        <v>694</v>
      </c>
      <c r="G164" s="29">
        <v>720</v>
      </c>
      <c r="H164" s="29">
        <v>746</v>
      </c>
      <c r="I164" s="29">
        <v>772</v>
      </c>
      <c r="J164" s="29">
        <v>798</v>
      </c>
      <c r="K164" s="29">
        <v>824</v>
      </c>
      <c r="L164" s="29">
        <v>850</v>
      </c>
      <c r="M164" s="29">
        <v>876</v>
      </c>
      <c r="N164" s="29">
        <v>902</v>
      </c>
      <c r="O164" s="29">
        <v>954</v>
      </c>
      <c r="P164" s="29">
        <v>980</v>
      </c>
      <c r="Q164" s="29">
        <v>1006</v>
      </c>
      <c r="R164" s="29">
        <v>1032</v>
      </c>
      <c r="S164" s="29">
        <v>1058</v>
      </c>
      <c r="T164" s="29">
        <v>1110</v>
      </c>
      <c r="U164" s="29">
        <v>1110</v>
      </c>
      <c r="V164" s="29">
        <v>1110</v>
      </c>
      <c r="W164" s="29">
        <v>1110</v>
      </c>
      <c r="X164" s="29">
        <v>1110</v>
      </c>
      <c r="Y164" s="29">
        <v>1110</v>
      </c>
      <c r="Z164" s="29"/>
      <c r="AA164" s="29"/>
      <c r="AB164" s="29"/>
      <c r="AC164" s="29"/>
      <c r="AD164" s="29"/>
      <c r="AE164" s="29"/>
      <c r="AF164" s="29"/>
      <c r="AG164" s="29"/>
      <c r="AH164" s="29"/>
    </row>
    <row r="165" spans="1:34" ht="33.75" customHeight="1">
      <c r="A165" s="4"/>
      <c r="B165" s="30" t="s">
        <v>13</v>
      </c>
      <c r="C165" s="31" t="s">
        <v>18</v>
      </c>
      <c r="D165" s="29">
        <v>80</v>
      </c>
      <c r="E165" s="29">
        <v>83</v>
      </c>
      <c r="F165" s="29">
        <v>87</v>
      </c>
      <c r="G165" s="29">
        <v>90</v>
      </c>
      <c r="H165" s="29">
        <v>94</v>
      </c>
      <c r="I165" s="29">
        <v>97</v>
      </c>
      <c r="J165" s="29">
        <v>101</v>
      </c>
      <c r="K165" s="29">
        <v>104</v>
      </c>
      <c r="L165" s="29">
        <v>108</v>
      </c>
      <c r="M165" s="29">
        <v>111</v>
      </c>
      <c r="N165" s="29">
        <v>115</v>
      </c>
      <c r="O165" s="29">
        <v>118</v>
      </c>
      <c r="P165" s="29">
        <v>122</v>
      </c>
      <c r="Q165" s="29">
        <v>125</v>
      </c>
      <c r="R165" s="29">
        <v>129</v>
      </c>
      <c r="S165" s="29">
        <v>132</v>
      </c>
      <c r="T165" s="29">
        <v>136</v>
      </c>
      <c r="U165" s="29">
        <v>139</v>
      </c>
      <c r="V165" s="29">
        <v>143</v>
      </c>
      <c r="W165" s="29">
        <v>146</v>
      </c>
      <c r="X165" s="29">
        <v>150</v>
      </c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</row>
    <row r="166" spans="1:34" ht="33.75" customHeight="1">
      <c r="A166" s="4"/>
      <c r="B166" s="30" t="s">
        <v>13</v>
      </c>
      <c r="C166" s="31" t="s">
        <v>17</v>
      </c>
      <c r="D166" s="29">
        <v>106</v>
      </c>
      <c r="E166" s="29">
        <v>111</v>
      </c>
      <c r="F166" s="29">
        <v>116</v>
      </c>
      <c r="G166" s="29">
        <v>120</v>
      </c>
      <c r="H166" s="29">
        <v>125</v>
      </c>
      <c r="I166" s="29">
        <v>130</v>
      </c>
      <c r="J166" s="29">
        <v>134</v>
      </c>
      <c r="K166" s="29">
        <v>139</v>
      </c>
      <c r="L166" s="29">
        <v>144</v>
      </c>
      <c r="M166" s="29">
        <v>148</v>
      </c>
      <c r="N166" s="29">
        <v>153</v>
      </c>
      <c r="O166" s="29">
        <v>158</v>
      </c>
      <c r="P166" s="29">
        <v>162</v>
      </c>
      <c r="Q166" s="29">
        <v>167</v>
      </c>
      <c r="R166" s="29">
        <v>172</v>
      </c>
      <c r="S166" s="29">
        <v>176</v>
      </c>
      <c r="T166" s="29">
        <v>181</v>
      </c>
      <c r="U166" s="29">
        <v>186</v>
      </c>
      <c r="V166" s="29">
        <v>190</v>
      </c>
      <c r="W166" s="29">
        <v>195</v>
      </c>
      <c r="X166" s="29">
        <v>200</v>
      </c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</row>
    <row r="167" spans="1:34" ht="33.75" customHeight="1">
      <c r="A167" s="4"/>
      <c r="B167" s="30" t="s">
        <v>118</v>
      </c>
      <c r="C167" s="31" t="s">
        <v>15</v>
      </c>
      <c r="D167" s="29">
        <v>790</v>
      </c>
      <c r="E167" s="29">
        <f>D167+34</f>
        <v>824</v>
      </c>
      <c r="F167" s="29">
        <f aca="true" t="shared" si="67" ref="F167:X167">E167+34</f>
        <v>858</v>
      </c>
      <c r="G167" s="29">
        <f t="shared" si="67"/>
        <v>892</v>
      </c>
      <c r="H167" s="29">
        <f t="shared" si="67"/>
        <v>926</v>
      </c>
      <c r="I167" s="29">
        <f t="shared" si="67"/>
        <v>960</v>
      </c>
      <c r="J167" s="29">
        <f t="shared" si="67"/>
        <v>994</v>
      </c>
      <c r="K167" s="29">
        <f t="shared" si="67"/>
        <v>1028</v>
      </c>
      <c r="L167" s="29">
        <f t="shared" si="67"/>
        <v>1062</v>
      </c>
      <c r="M167" s="29">
        <f t="shared" si="67"/>
        <v>1096</v>
      </c>
      <c r="N167" s="29">
        <f t="shared" si="67"/>
        <v>1130</v>
      </c>
      <c r="O167" s="29">
        <f t="shared" si="67"/>
        <v>1164</v>
      </c>
      <c r="P167" s="29">
        <f t="shared" si="67"/>
        <v>1198</v>
      </c>
      <c r="Q167" s="29">
        <f t="shared" si="67"/>
        <v>1232</v>
      </c>
      <c r="R167" s="29">
        <f t="shared" si="67"/>
        <v>1266</v>
      </c>
      <c r="S167" s="29">
        <f t="shared" si="67"/>
        <v>1300</v>
      </c>
      <c r="T167" s="29">
        <f t="shared" si="67"/>
        <v>1334</v>
      </c>
      <c r="U167" s="29">
        <f t="shared" si="67"/>
        <v>1368</v>
      </c>
      <c r="V167" s="29">
        <f t="shared" si="67"/>
        <v>1402</v>
      </c>
      <c r="W167" s="29">
        <f t="shared" si="67"/>
        <v>1436</v>
      </c>
      <c r="X167" s="29">
        <f t="shared" si="67"/>
        <v>1470</v>
      </c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34" ht="33.75" customHeight="1">
      <c r="A168" s="4"/>
      <c r="B168" s="30" t="s">
        <v>13</v>
      </c>
      <c r="C168" s="32" t="s">
        <v>14</v>
      </c>
      <c r="D168" s="29">
        <v>22</v>
      </c>
      <c r="E168" s="29">
        <v>23</v>
      </c>
      <c r="F168" s="29">
        <v>24</v>
      </c>
      <c r="G168" s="29">
        <v>25</v>
      </c>
      <c r="H168" s="29">
        <v>26</v>
      </c>
      <c r="I168" s="29">
        <v>27</v>
      </c>
      <c r="J168" s="29">
        <v>28</v>
      </c>
      <c r="K168" s="29">
        <v>29</v>
      </c>
      <c r="L168" s="29">
        <v>30</v>
      </c>
      <c r="M168" s="29">
        <v>31</v>
      </c>
      <c r="N168" s="29">
        <v>32</v>
      </c>
      <c r="O168" s="29">
        <v>33</v>
      </c>
      <c r="P168" s="29">
        <v>34</v>
      </c>
      <c r="Q168" s="29">
        <v>34</v>
      </c>
      <c r="R168" s="29">
        <v>35</v>
      </c>
      <c r="S168" s="29">
        <v>36</v>
      </c>
      <c r="T168" s="29">
        <v>37</v>
      </c>
      <c r="U168" s="29">
        <v>38</v>
      </c>
      <c r="V168" s="29">
        <v>39</v>
      </c>
      <c r="W168" s="29">
        <v>40</v>
      </c>
      <c r="X168" s="29">
        <v>41</v>
      </c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34" ht="33.75" customHeight="1">
      <c r="A169" s="4"/>
      <c r="B169" s="30" t="s">
        <v>67</v>
      </c>
      <c r="C169" s="32" t="s">
        <v>68</v>
      </c>
      <c r="D169" s="29">
        <v>40</v>
      </c>
      <c r="E169" s="29">
        <v>41</v>
      </c>
      <c r="F169" s="29">
        <v>43</v>
      </c>
      <c r="G169" s="29">
        <v>45</v>
      </c>
      <c r="H169" s="29">
        <v>46</v>
      </c>
      <c r="I169" s="29">
        <v>48</v>
      </c>
      <c r="J169" s="29">
        <v>50</v>
      </c>
      <c r="K169" s="29">
        <v>51</v>
      </c>
      <c r="L169" s="29">
        <v>53</v>
      </c>
      <c r="M169" s="29">
        <v>55</v>
      </c>
      <c r="N169" s="29">
        <v>57</v>
      </c>
      <c r="O169" s="29">
        <v>58</v>
      </c>
      <c r="P169" s="29">
        <v>60</v>
      </c>
      <c r="Q169" s="29">
        <v>62</v>
      </c>
      <c r="R169" s="29">
        <v>63</v>
      </c>
      <c r="S169" s="29">
        <v>65</v>
      </c>
      <c r="T169" s="29">
        <v>67</v>
      </c>
      <c r="U169" s="29">
        <v>68</v>
      </c>
      <c r="V169" s="29">
        <v>70</v>
      </c>
      <c r="W169" s="29">
        <v>72</v>
      </c>
      <c r="X169" s="29">
        <v>74</v>
      </c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34" ht="33.75" customHeight="1">
      <c r="A170" s="4"/>
      <c r="B170" s="30" t="s">
        <v>69</v>
      </c>
      <c r="C170" s="32" t="s">
        <v>70</v>
      </c>
      <c r="D170" s="29">
        <v>79</v>
      </c>
      <c r="E170" s="29">
        <v>82</v>
      </c>
      <c r="F170" s="29">
        <v>86</v>
      </c>
      <c r="G170" s="29">
        <v>89</v>
      </c>
      <c r="H170" s="29">
        <v>93</v>
      </c>
      <c r="I170" s="29">
        <v>96</v>
      </c>
      <c r="J170" s="29">
        <v>99</v>
      </c>
      <c r="K170" s="29">
        <v>103</v>
      </c>
      <c r="L170" s="29">
        <v>106</v>
      </c>
      <c r="M170" s="29">
        <v>110</v>
      </c>
      <c r="N170" s="29">
        <v>113</v>
      </c>
      <c r="O170" s="29">
        <v>116</v>
      </c>
      <c r="P170" s="29">
        <v>120</v>
      </c>
      <c r="Q170" s="29">
        <v>123</v>
      </c>
      <c r="R170" s="29">
        <v>127</v>
      </c>
      <c r="S170" s="29">
        <v>130</v>
      </c>
      <c r="T170" s="29">
        <v>133</v>
      </c>
      <c r="U170" s="29">
        <v>137</v>
      </c>
      <c r="V170" s="29">
        <v>140</v>
      </c>
      <c r="W170" s="29">
        <v>144</v>
      </c>
      <c r="X170" s="29">
        <v>147</v>
      </c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34" ht="33.75" customHeight="1">
      <c r="A171" s="4"/>
      <c r="B171" s="30" t="s">
        <v>121</v>
      </c>
      <c r="C171" s="31" t="s">
        <v>12</v>
      </c>
      <c r="D171" s="29">
        <v>795</v>
      </c>
      <c r="E171" s="29">
        <f>D171+45</f>
        <v>840</v>
      </c>
      <c r="F171" s="29">
        <f aca="true" t="shared" si="68" ref="F171:S171">E171+45</f>
        <v>885</v>
      </c>
      <c r="G171" s="29">
        <f t="shared" si="68"/>
        <v>930</v>
      </c>
      <c r="H171" s="29">
        <f t="shared" si="68"/>
        <v>975</v>
      </c>
      <c r="I171" s="29">
        <f t="shared" si="68"/>
        <v>1020</v>
      </c>
      <c r="J171" s="29">
        <f t="shared" si="68"/>
        <v>1065</v>
      </c>
      <c r="K171" s="29">
        <f t="shared" si="68"/>
        <v>1110</v>
      </c>
      <c r="L171" s="29">
        <f t="shared" si="68"/>
        <v>1155</v>
      </c>
      <c r="M171" s="29">
        <f t="shared" si="68"/>
        <v>1200</v>
      </c>
      <c r="N171" s="29">
        <f t="shared" si="68"/>
        <v>1245</v>
      </c>
      <c r="O171" s="29">
        <f t="shared" si="68"/>
        <v>1290</v>
      </c>
      <c r="P171" s="29">
        <f t="shared" si="68"/>
        <v>1335</v>
      </c>
      <c r="Q171" s="29">
        <f t="shared" si="68"/>
        <v>1380</v>
      </c>
      <c r="R171" s="29">
        <f t="shared" si="68"/>
        <v>1425</v>
      </c>
      <c r="S171" s="29">
        <f t="shared" si="68"/>
        <v>1470</v>
      </c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34" ht="33.75" customHeight="1">
      <c r="A172" s="4"/>
      <c r="B172" s="30" t="s">
        <v>122</v>
      </c>
      <c r="C172" s="59" t="s">
        <v>8</v>
      </c>
      <c r="D172" s="29">
        <v>1140</v>
      </c>
      <c r="E172" s="29">
        <f>D172+65</f>
        <v>1205</v>
      </c>
      <c r="F172" s="29">
        <f aca="true" t="shared" si="69" ref="F172:S172">E172+65</f>
        <v>1270</v>
      </c>
      <c r="G172" s="29">
        <f t="shared" si="69"/>
        <v>1335</v>
      </c>
      <c r="H172" s="29">
        <f t="shared" si="69"/>
        <v>1400</v>
      </c>
      <c r="I172" s="29">
        <f t="shared" si="69"/>
        <v>1465</v>
      </c>
      <c r="J172" s="29">
        <f t="shared" si="69"/>
        <v>1530</v>
      </c>
      <c r="K172" s="29">
        <f t="shared" si="69"/>
        <v>1595</v>
      </c>
      <c r="L172" s="29">
        <f t="shared" si="69"/>
        <v>1660</v>
      </c>
      <c r="M172" s="29">
        <f t="shared" si="69"/>
        <v>1725</v>
      </c>
      <c r="N172" s="29">
        <f t="shared" si="69"/>
        <v>1790</v>
      </c>
      <c r="O172" s="29">
        <f t="shared" si="69"/>
        <v>1855</v>
      </c>
      <c r="P172" s="29">
        <f t="shared" si="69"/>
        <v>1920</v>
      </c>
      <c r="Q172" s="29">
        <f t="shared" si="69"/>
        <v>1985</v>
      </c>
      <c r="R172" s="29">
        <f t="shared" si="69"/>
        <v>2050</v>
      </c>
      <c r="S172" s="29">
        <f t="shared" si="69"/>
        <v>2115</v>
      </c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</row>
    <row r="173" spans="1:34" ht="33.75" customHeight="1">
      <c r="A173" s="4"/>
      <c r="B173" s="30" t="s">
        <v>10</v>
      </c>
      <c r="C173" s="62"/>
      <c r="D173" s="29">
        <v>1231</v>
      </c>
      <c r="E173" s="29">
        <v>1271</v>
      </c>
      <c r="F173" s="29">
        <v>1311</v>
      </c>
      <c r="G173" s="29">
        <v>1351</v>
      </c>
      <c r="H173" s="29">
        <v>1391</v>
      </c>
      <c r="I173" s="29">
        <v>1431</v>
      </c>
      <c r="J173" s="29">
        <v>1471</v>
      </c>
      <c r="K173" s="29">
        <v>1511</v>
      </c>
      <c r="L173" s="29">
        <v>1551</v>
      </c>
      <c r="M173" s="29">
        <v>1595</v>
      </c>
      <c r="N173" s="29">
        <v>1631</v>
      </c>
      <c r="O173" s="29">
        <v>1671</v>
      </c>
      <c r="P173" s="29">
        <v>1711</v>
      </c>
      <c r="Q173" s="29">
        <v>1751</v>
      </c>
      <c r="R173" s="29">
        <v>1791</v>
      </c>
      <c r="S173" s="29">
        <v>1831</v>
      </c>
      <c r="T173" s="29">
        <v>1871</v>
      </c>
      <c r="U173" s="29">
        <v>1912</v>
      </c>
      <c r="V173" s="29">
        <v>1952</v>
      </c>
      <c r="W173" s="29">
        <v>1992</v>
      </c>
      <c r="X173" s="29">
        <v>2032</v>
      </c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</row>
    <row r="174" spans="1:34" ht="33.75" customHeight="1">
      <c r="A174" s="4"/>
      <c r="B174" s="30" t="s">
        <v>36</v>
      </c>
      <c r="C174" s="60"/>
      <c r="D174" s="29">
        <v>1270</v>
      </c>
      <c r="E174" s="29">
        <v>1270</v>
      </c>
      <c r="F174" s="29">
        <v>1335</v>
      </c>
      <c r="G174" s="29">
        <v>1400</v>
      </c>
      <c r="H174" s="29">
        <v>1400</v>
      </c>
      <c r="I174" s="29">
        <v>1465</v>
      </c>
      <c r="J174" s="29">
        <v>1530</v>
      </c>
      <c r="K174" s="29">
        <v>1530</v>
      </c>
      <c r="L174" s="29">
        <v>1595</v>
      </c>
      <c r="M174" s="29">
        <v>1595</v>
      </c>
      <c r="N174" s="29">
        <v>1660</v>
      </c>
      <c r="O174" s="29">
        <v>1725</v>
      </c>
      <c r="P174" s="29">
        <v>1725</v>
      </c>
      <c r="Q174" s="29">
        <v>1790</v>
      </c>
      <c r="R174" s="29">
        <v>1855</v>
      </c>
      <c r="S174" s="29">
        <v>1920</v>
      </c>
      <c r="T174" s="29">
        <v>1920</v>
      </c>
      <c r="U174" s="29">
        <v>1985</v>
      </c>
      <c r="V174" s="29">
        <v>2050</v>
      </c>
      <c r="W174" s="29">
        <v>2115</v>
      </c>
      <c r="X174" s="29">
        <v>2115</v>
      </c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</row>
    <row r="175" spans="1:34" ht="33.75" customHeight="1">
      <c r="A175" s="4"/>
      <c r="B175" s="30" t="s">
        <v>123</v>
      </c>
      <c r="C175" s="31" t="s">
        <v>7</v>
      </c>
      <c r="D175" s="29">
        <v>1540</v>
      </c>
      <c r="E175" s="29">
        <f>D175+88</f>
        <v>1628</v>
      </c>
      <c r="F175" s="29">
        <f aca="true" t="shared" si="70" ref="F175:AH175">E175+88</f>
        <v>1716</v>
      </c>
      <c r="G175" s="29">
        <f t="shared" si="70"/>
        <v>1804</v>
      </c>
      <c r="H175" s="29">
        <f t="shared" si="70"/>
        <v>1892</v>
      </c>
      <c r="I175" s="29">
        <f t="shared" si="70"/>
        <v>1980</v>
      </c>
      <c r="J175" s="29">
        <f t="shared" si="70"/>
        <v>2068</v>
      </c>
      <c r="K175" s="29">
        <f t="shared" si="70"/>
        <v>2156</v>
      </c>
      <c r="L175" s="29">
        <f t="shared" si="70"/>
        <v>2244</v>
      </c>
      <c r="M175" s="29">
        <f t="shared" si="70"/>
        <v>2332</v>
      </c>
      <c r="N175" s="29">
        <f t="shared" si="70"/>
        <v>2420</v>
      </c>
      <c r="O175" s="29">
        <f t="shared" si="70"/>
        <v>2508</v>
      </c>
      <c r="P175" s="29">
        <f t="shared" si="70"/>
        <v>2596</v>
      </c>
      <c r="Q175" s="29">
        <f t="shared" si="70"/>
        <v>2684</v>
      </c>
      <c r="R175" s="29">
        <f t="shared" si="70"/>
        <v>2772</v>
      </c>
      <c r="S175" s="29">
        <f t="shared" si="70"/>
        <v>2860</v>
      </c>
      <c r="T175" s="29">
        <f t="shared" si="70"/>
        <v>2948</v>
      </c>
      <c r="U175" s="29">
        <f t="shared" si="70"/>
        <v>3036</v>
      </c>
      <c r="V175" s="29">
        <f t="shared" si="70"/>
        <v>3124</v>
      </c>
      <c r="W175" s="29">
        <f t="shared" si="70"/>
        <v>3212</v>
      </c>
      <c r="X175" s="29">
        <f t="shared" si="70"/>
        <v>3300</v>
      </c>
      <c r="Y175" s="29">
        <f t="shared" si="70"/>
        <v>3388</v>
      </c>
      <c r="Z175" s="29">
        <f t="shared" si="70"/>
        <v>3476</v>
      </c>
      <c r="AA175" s="29">
        <f t="shared" si="70"/>
        <v>3564</v>
      </c>
      <c r="AB175" s="29">
        <f t="shared" si="70"/>
        <v>3652</v>
      </c>
      <c r="AC175" s="29">
        <f t="shared" si="70"/>
        <v>3740</v>
      </c>
      <c r="AD175" s="29">
        <f t="shared" si="70"/>
        <v>3828</v>
      </c>
      <c r="AE175" s="29">
        <f t="shared" si="70"/>
        <v>3916</v>
      </c>
      <c r="AF175" s="29">
        <f t="shared" si="70"/>
        <v>4004</v>
      </c>
      <c r="AG175" s="29">
        <f t="shared" si="70"/>
        <v>4092</v>
      </c>
      <c r="AH175" s="29">
        <f t="shared" si="70"/>
        <v>4180</v>
      </c>
    </row>
    <row r="176" spans="1:34" ht="33.75" customHeight="1">
      <c r="A176" s="4"/>
      <c r="B176" s="30" t="s">
        <v>124</v>
      </c>
      <c r="C176" s="31" t="s">
        <v>5</v>
      </c>
      <c r="D176" s="29">
        <v>2310</v>
      </c>
      <c r="E176" s="29">
        <f>D176+130</f>
        <v>2440</v>
      </c>
      <c r="F176" s="29">
        <f aca="true" t="shared" si="71" ref="F176:AH176">E176+130</f>
        <v>2570</v>
      </c>
      <c r="G176" s="29">
        <f t="shared" si="71"/>
        <v>2700</v>
      </c>
      <c r="H176" s="29">
        <f t="shared" si="71"/>
        <v>2830</v>
      </c>
      <c r="I176" s="29">
        <f t="shared" si="71"/>
        <v>2960</v>
      </c>
      <c r="J176" s="29">
        <f t="shared" si="71"/>
        <v>3090</v>
      </c>
      <c r="K176" s="29">
        <f t="shared" si="71"/>
        <v>3220</v>
      </c>
      <c r="L176" s="29">
        <f t="shared" si="71"/>
        <v>3350</v>
      </c>
      <c r="M176" s="29">
        <f t="shared" si="71"/>
        <v>3480</v>
      </c>
      <c r="N176" s="29">
        <f t="shared" si="71"/>
        <v>3610</v>
      </c>
      <c r="O176" s="29">
        <f t="shared" si="71"/>
        <v>3740</v>
      </c>
      <c r="P176" s="29">
        <f t="shared" si="71"/>
        <v>3870</v>
      </c>
      <c r="Q176" s="29">
        <f t="shared" si="71"/>
        <v>4000</v>
      </c>
      <c r="R176" s="29">
        <f t="shared" si="71"/>
        <v>4130</v>
      </c>
      <c r="S176" s="29">
        <f t="shared" si="71"/>
        <v>4260</v>
      </c>
      <c r="T176" s="29">
        <f t="shared" si="71"/>
        <v>4390</v>
      </c>
      <c r="U176" s="29">
        <f t="shared" si="71"/>
        <v>4520</v>
      </c>
      <c r="V176" s="29">
        <f t="shared" si="71"/>
        <v>4650</v>
      </c>
      <c r="W176" s="29">
        <f t="shared" si="71"/>
        <v>4780</v>
      </c>
      <c r="X176" s="29">
        <f t="shared" si="71"/>
        <v>4910</v>
      </c>
      <c r="Y176" s="29">
        <f t="shared" si="71"/>
        <v>5040</v>
      </c>
      <c r="Z176" s="29">
        <f t="shared" si="71"/>
        <v>5170</v>
      </c>
      <c r="AA176" s="29">
        <f t="shared" si="71"/>
        <v>5300</v>
      </c>
      <c r="AB176" s="29">
        <f t="shared" si="71"/>
        <v>5430</v>
      </c>
      <c r="AC176" s="29">
        <f t="shared" si="71"/>
        <v>5560</v>
      </c>
      <c r="AD176" s="29">
        <f t="shared" si="71"/>
        <v>5690</v>
      </c>
      <c r="AE176" s="29">
        <f t="shared" si="71"/>
        <v>5820</v>
      </c>
      <c r="AF176" s="29">
        <f t="shared" si="71"/>
        <v>5950</v>
      </c>
      <c r="AG176" s="29">
        <f t="shared" si="71"/>
        <v>6080</v>
      </c>
      <c r="AH176" s="29">
        <f t="shared" si="71"/>
        <v>6210</v>
      </c>
    </row>
    <row r="177" spans="1:34" ht="33.75" customHeight="1">
      <c r="A177" s="4"/>
      <c r="B177" s="30" t="s">
        <v>119</v>
      </c>
      <c r="C177" s="31" t="s">
        <v>2</v>
      </c>
      <c r="D177" s="29">
        <v>2655</v>
      </c>
      <c r="E177" s="29">
        <f>D177+150</f>
        <v>2805</v>
      </c>
      <c r="F177" s="29">
        <f aca="true" t="shared" si="72" ref="F177:AH177">E177+150</f>
        <v>2955</v>
      </c>
      <c r="G177" s="29">
        <f t="shared" si="72"/>
        <v>3105</v>
      </c>
      <c r="H177" s="29">
        <f t="shared" si="72"/>
        <v>3255</v>
      </c>
      <c r="I177" s="29">
        <f t="shared" si="72"/>
        <v>3405</v>
      </c>
      <c r="J177" s="29">
        <f t="shared" si="72"/>
        <v>3555</v>
      </c>
      <c r="K177" s="29">
        <f t="shared" si="72"/>
        <v>3705</v>
      </c>
      <c r="L177" s="29">
        <f t="shared" si="72"/>
        <v>3855</v>
      </c>
      <c r="M177" s="29">
        <f t="shared" si="72"/>
        <v>4005</v>
      </c>
      <c r="N177" s="29">
        <f t="shared" si="72"/>
        <v>4155</v>
      </c>
      <c r="O177" s="29">
        <f t="shared" si="72"/>
        <v>4305</v>
      </c>
      <c r="P177" s="29">
        <f t="shared" si="72"/>
        <v>4455</v>
      </c>
      <c r="Q177" s="29">
        <f t="shared" si="72"/>
        <v>4605</v>
      </c>
      <c r="R177" s="29">
        <f t="shared" si="72"/>
        <v>4755</v>
      </c>
      <c r="S177" s="29">
        <f t="shared" si="72"/>
        <v>4905</v>
      </c>
      <c r="T177" s="29">
        <f t="shared" si="72"/>
        <v>5055</v>
      </c>
      <c r="U177" s="29">
        <f t="shared" si="72"/>
        <v>5205</v>
      </c>
      <c r="V177" s="29">
        <f t="shared" si="72"/>
        <v>5355</v>
      </c>
      <c r="W177" s="29">
        <f t="shared" si="72"/>
        <v>5505</v>
      </c>
      <c r="X177" s="29">
        <f t="shared" si="72"/>
        <v>5655</v>
      </c>
      <c r="Y177" s="29">
        <f t="shared" si="72"/>
        <v>5805</v>
      </c>
      <c r="Z177" s="29">
        <f t="shared" si="72"/>
        <v>5955</v>
      </c>
      <c r="AA177" s="29">
        <f t="shared" si="72"/>
        <v>6105</v>
      </c>
      <c r="AB177" s="29">
        <f t="shared" si="72"/>
        <v>6255</v>
      </c>
      <c r="AC177" s="29">
        <f t="shared" si="72"/>
        <v>6405</v>
      </c>
      <c r="AD177" s="29">
        <f t="shared" si="72"/>
        <v>6555</v>
      </c>
      <c r="AE177" s="29">
        <f t="shared" si="72"/>
        <v>6705</v>
      </c>
      <c r="AF177" s="29">
        <f t="shared" si="72"/>
        <v>6855</v>
      </c>
      <c r="AG177" s="29">
        <f t="shared" si="72"/>
        <v>7005</v>
      </c>
      <c r="AH177" s="29">
        <f t="shared" si="72"/>
        <v>7155</v>
      </c>
    </row>
    <row r="178" spans="1:34" ht="33.75" customHeight="1">
      <c r="A178" s="4"/>
      <c r="B178" s="30" t="s">
        <v>120</v>
      </c>
      <c r="C178" s="31" t="s">
        <v>3</v>
      </c>
      <c r="D178" s="29">
        <v>3055</v>
      </c>
      <c r="E178" s="29">
        <f>D178+175</f>
        <v>3230</v>
      </c>
      <c r="F178" s="29">
        <f aca="true" t="shared" si="73" ref="F178:AH178">E178+175</f>
        <v>3405</v>
      </c>
      <c r="G178" s="29">
        <f t="shared" si="73"/>
        <v>3580</v>
      </c>
      <c r="H178" s="29">
        <f t="shared" si="73"/>
        <v>3755</v>
      </c>
      <c r="I178" s="29">
        <f t="shared" si="73"/>
        <v>3930</v>
      </c>
      <c r="J178" s="29">
        <f t="shared" si="73"/>
        <v>4105</v>
      </c>
      <c r="K178" s="29">
        <f t="shared" si="73"/>
        <v>4280</v>
      </c>
      <c r="L178" s="29">
        <f t="shared" si="73"/>
        <v>4455</v>
      </c>
      <c r="M178" s="29">
        <f t="shared" si="73"/>
        <v>4630</v>
      </c>
      <c r="N178" s="29">
        <f t="shared" si="73"/>
        <v>4805</v>
      </c>
      <c r="O178" s="29">
        <f t="shared" si="73"/>
        <v>4980</v>
      </c>
      <c r="P178" s="29">
        <f t="shared" si="73"/>
        <v>5155</v>
      </c>
      <c r="Q178" s="29">
        <f t="shared" si="73"/>
        <v>5330</v>
      </c>
      <c r="R178" s="29">
        <f t="shared" si="73"/>
        <v>5505</v>
      </c>
      <c r="S178" s="29">
        <f t="shared" si="73"/>
        <v>5680</v>
      </c>
      <c r="T178" s="29">
        <f t="shared" si="73"/>
        <v>5855</v>
      </c>
      <c r="U178" s="29">
        <f t="shared" si="73"/>
        <v>6030</v>
      </c>
      <c r="V178" s="29">
        <f t="shared" si="73"/>
        <v>6205</v>
      </c>
      <c r="W178" s="29">
        <f t="shared" si="73"/>
        <v>6380</v>
      </c>
      <c r="X178" s="29">
        <f t="shared" si="73"/>
        <v>6555</v>
      </c>
      <c r="Y178" s="29">
        <f t="shared" si="73"/>
        <v>6730</v>
      </c>
      <c r="Z178" s="29">
        <f t="shared" si="73"/>
        <v>6905</v>
      </c>
      <c r="AA178" s="29">
        <f t="shared" si="73"/>
        <v>7080</v>
      </c>
      <c r="AB178" s="29">
        <f t="shared" si="73"/>
        <v>7255</v>
      </c>
      <c r="AC178" s="29">
        <f t="shared" si="73"/>
        <v>7430</v>
      </c>
      <c r="AD178" s="29">
        <f t="shared" si="73"/>
        <v>7605</v>
      </c>
      <c r="AE178" s="29">
        <f t="shared" si="73"/>
        <v>7780</v>
      </c>
      <c r="AF178" s="29">
        <f t="shared" si="73"/>
        <v>7955</v>
      </c>
      <c r="AG178" s="29">
        <f t="shared" si="73"/>
        <v>8130</v>
      </c>
      <c r="AH178" s="29">
        <f t="shared" si="73"/>
        <v>8305</v>
      </c>
    </row>
    <row r="179" spans="1:34" ht="33.75" customHeight="1">
      <c r="A179" s="4"/>
      <c r="B179" s="33" t="s">
        <v>325</v>
      </c>
      <c r="C179" s="31" t="s">
        <v>319</v>
      </c>
      <c r="D179" s="34">
        <v>3665</v>
      </c>
      <c r="E179" s="34">
        <f>D179+210</f>
        <v>3875</v>
      </c>
      <c r="F179" s="34">
        <f aca="true" t="shared" si="74" ref="F179:AH179">E179+210</f>
        <v>4085</v>
      </c>
      <c r="G179" s="34">
        <f t="shared" si="74"/>
        <v>4295</v>
      </c>
      <c r="H179" s="34">
        <f t="shared" si="74"/>
        <v>4505</v>
      </c>
      <c r="I179" s="34">
        <f t="shared" si="74"/>
        <v>4715</v>
      </c>
      <c r="J179" s="34">
        <f t="shared" si="74"/>
        <v>4925</v>
      </c>
      <c r="K179" s="34">
        <f t="shared" si="74"/>
        <v>5135</v>
      </c>
      <c r="L179" s="34">
        <f t="shared" si="74"/>
        <v>5345</v>
      </c>
      <c r="M179" s="34">
        <f t="shared" si="74"/>
        <v>5555</v>
      </c>
      <c r="N179" s="34">
        <f t="shared" si="74"/>
        <v>5765</v>
      </c>
      <c r="O179" s="34">
        <f t="shared" si="74"/>
        <v>5975</v>
      </c>
      <c r="P179" s="34">
        <f t="shared" si="74"/>
        <v>6185</v>
      </c>
      <c r="Q179" s="34">
        <f t="shared" si="74"/>
        <v>6395</v>
      </c>
      <c r="R179" s="34">
        <f t="shared" si="74"/>
        <v>6605</v>
      </c>
      <c r="S179" s="34">
        <f t="shared" si="74"/>
        <v>6815</v>
      </c>
      <c r="T179" s="34">
        <f t="shared" si="74"/>
        <v>7025</v>
      </c>
      <c r="U179" s="34">
        <f t="shared" si="74"/>
        <v>7235</v>
      </c>
      <c r="V179" s="34">
        <f t="shared" si="74"/>
        <v>7445</v>
      </c>
      <c r="W179" s="34">
        <f t="shared" si="74"/>
        <v>7655</v>
      </c>
      <c r="X179" s="34">
        <f t="shared" si="74"/>
        <v>7865</v>
      </c>
      <c r="Y179" s="34">
        <f t="shared" si="74"/>
        <v>8075</v>
      </c>
      <c r="Z179" s="34">
        <f t="shared" si="74"/>
        <v>8285</v>
      </c>
      <c r="AA179" s="34">
        <f t="shared" si="74"/>
        <v>8495</v>
      </c>
      <c r="AB179" s="34">
        <f t="shared" si="74"/>
        <v>8705</v>
      </c>
      <c r="AC179" s="34">
        <f t="shared" si="74"/>
        <v>8915</v>
      </c>
      <c r="AD179" s="34">
        <f t="shared" si="74"/>
        <v>9125</v>
      </c>
      <c r="AE179" s="34">
        <f t="shared" si="74"/>
        <v>9335</v>
      </c>
      <c r="AF179" s="34">
        <f t="shared" si="74"/>
        <v>9545</v>
      </c>
      <c r="AG179" s="34">
        <f t="shared" si="74"/>
        <v>9755</v>
      </c>
      <c r="AH179" s="34">
        <f t="shared" si="74"/>
        <v>9965</v>
      </c>
    </row>
    <row r="180" spans="1:34" ht="33.75" customHeight="1">
      <c r="A180" s="4"/>
      <c r="B180" s="55" t="s">
        <v>49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6"/>
    </row>
    <row r="181" spans="1:34" ht="33.75" customHeight="1">
      <c r="A181" s="4"/>
      <c r="B181" s="57" t="s">
        <v>26</v>
      </c>
      <c r="C181" s="59" t="s">
        <v>27</v>
      </c>
      <c r="D181" s="54" t="s">
        <v>28</v>
      </c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6"/>
    </row>
    <row r="182" spans="1:34" ht="33.75" customHeight="1">
      <c r="A182" s="4"/>
      <c r="B182" s="58"/>
      <c r="C182" s="60"/>
      <c r="D182" s="29">
        <v>0</v>
      </c>
      <c r="E182" s="29">
        <v>1</v>
      </c>
      <c r="F182" s="29">
        <v>2</v>
      </c>
      <c r="G182" s="29">
        <v>3</v>
      </c>
      <c r="H182" s="29">
        <v>4</v>
      </c>
      <c r="I182" s="29">
        <v>5</v>
      </c>
      <c r="J182" s="29">
        <v>6</v>
      </c>
      <c r="K182" s="29">
        <v>7</v>
      </c>
      <c r="L182" s="29">
        <v>8</v>
      </c>
      <c r="M182" s="29">
        <v>9</v>
      </c>
      <c r="N182" s="29">
        <v>10</v>
      </c>
      <c r="O182" s="29">
        <v>11</v>
      </c>
      <c r="P182" s="29">
        <v>12</v>
      </c>
      <c r="Q182" s="29">
        <v>13</v>
      </c>
      <c r="R182" s="29">
        <v>14</v>
      </c>
      <c r="S182" s="29">
        <v>15</v>
      </c>
      <c r="T182" s="29">
        <v>16</v>
      </c>
      <c r="U182" s="29">
        <v>17</v>
      </c>
      <c r="V182" s="29">
        <v>18</v>
      </c>
      <c r="W182" s="29">
        <v>19</v>
      </c>
      <c r="X182" s="29">
        <v>20</v>
      </c>
      <c r="Y182" s="29">
        <v>21</v>
      </c>
      <c r="Z182" s="29">
        <v>22</v>
      </c>
      <c r="AA182" s="29">
        <v>23</v>
      </c>
      <c r="AB182" s="29">
        <v>24</v>
      </c>
      <c r="AC182" s="29">
        <v>25</v>
      </c>
      <c r="AD182" s="29">
        <v>26</v>
      </c>
      <c r="AE182" s="29">
        <v>27</v>
      </c>
      <c r="AF182" s="29">
        <v>28</v>
      </c>
      <c r="AG182" s="29">
        <v>29</v>
      </c>
      <c r="AH182" s="29">
        <v>30</v>
      </c>
    </row>
    <row r="183" spans="1:34" ht="33.75" customHeight="1">
      <c r="A183" s="4"/>
      <c r="B183" s="30" t="s">
        <v>125</v>
      </c>
      <c r="C183" s="31" t="s">
        <v>24</v>
      </c>
      <c r="D183" s="29">
        <v>225</v>
      </c>
      <c r="E183" s="29">
        <v>240</v>
      </c>
      <c r="F183" s="29">
        <v>255</v>
      </c>
      <c r="G183" s="29">
        <v>270</v>
      </c>
      <c r="H183" s="29">
        <v>285</v>
      </c>
      <c r="I183" s="29">
        <v>300</v>
      </c>
      <c r="J183" s="29">
        <v>316</v>
      </c>
      <c r="K183" s="29">
        <v>332</v>
      </c>
      <c r="L183" s="29">
        <v>348</v>
      </c>
      <c r="M183" s="29">
        <v>364</v>
      </c>
      <c r="N183" s="29">
        <v>380</v>
      </c>
      <c r="O183" s="29">
        <v>400</v>
      </c>
      <c r="P183" s="29">
        <v>420</v>
      </c>
      <c r="Q183" s="29">
        <v>440</v>
      </c>
      <c r="R183" s="29">
        <v>460</v>
      </c>
      <c r="S183" s="29">
        <v>480</v>
      </c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</row>
    <row r="184" spans="1:34" ht="33.75" customHeight="1">
      <c r="A184" s="4"/>
      <c r="B184" s="61" t="s">
        <v>126</v>
      </c>
      <c r="C184" s="59" t="s">
        <v>22</v>
      </c>
      <c r="D184" s="29">
        <v>390</v>
      </c>
      <c r="E184" s="29">
        <v>410</v>
      </c>
      <c r="F184" s="29">
        <v>430</v>
      </c>
      <c r="G184" s="29">
        <v>450</v>
      </c>
      <c r="H184" s="29">
        <v>470</v>
      </c>
      <c r="I184" s="29">
        <v>490</v>
      </c>
      <c r="J184" s="29">
        <v>510</v>
      </c>
      <c r="K184" s="29">
        <v>530</v>
      </c>
      <c r="L184" s="29">
        <v>550</v>
      </c>
      <c r="M184" s="29">
        <v>570</v>
      </c>
      <c r="N184" s="29">
        <v>590</v>
      </c>
      <c r="O184" s="29">
        <v>612</v>
      </c>
      <c r="P184" s="29">
        <v>634</v>
      </c>
      <c r="Q184" s="29">
        <v>656</v>
      </c>
      <c r="R184" s="29">
        <v>678</v>
      </c>
      <c r="S184" s="29">
        <v>700</v>
      </c>
      <c r="T184" s="29">
        <v>724</v>
      </c>
      <c r="U184" s="29">
        <v>748</v>
      </c>
      <c r="V184" s="29">
        <v>772</v>
      </c>
      <c r="W184" s="29">
        <v>796</v>
      </c>
      <c r="X184" s="29">
        <v>820</v>
      </c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</row>
    <row r="185" spans="1:34" ht="33.75" customHeight="1">
      <c r="A185" s="4"/>
      <c r="B185" s="58"/>
      <c r="C185" s="60"/>
      <c r="D185" s="29">
        <v>390</v>
      </c>
      <c r="E185" s="29">
        <v>390</v>
      </c>
      <c r="F185" s="29">
        <v>410</v>
      </c>
      <c r="G185" s="29">
        <v>430</v>
      </c>
      <c r="H185" s="29">
        <v>450</v>
      </c>
      <c r="I185" s="29">
        <v>470</v>
      </c>
      <c r="J185" s="29">
        <v>470</v>
      </c>
      <c r="K185" s="29">
        <v>490</v>
      </c>
      <c r="L185" s="29">
        <v>510</v>
      </c>
      <c r="M185" s="29">
        <v>530</v>
      </c>
      <c r="N185" s="29">
        <v>550</v>
      </c>
      <c r="O185" s="29">
        <v>570</v>
      </c>
      <c r="P185" s="29">
        <v>590</v>
      </c>
      <c r="Q185" s="29">
        <v>612</v>
      </c>
      <c r="R185" s="29">
        <v>634</v>
      </c>
      <c r="S185" s="29">
        <v>656</v>
      </c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</row>
    <row r="186" spans="1:34" ht="33.75" customHeight="1">
      <c r="A186" s="4"/>
      <c r="B186" s="30" t="s">
        <v>127</v>
      </c>
      <c r="C186" s="59" t="s">
        <v>19</v>
      </c>
      <c r="D186" s="29">
        <v>620</v>
      </c>
      <c r="E186" s="29">
        <f>D186+29</f>
        <v>649</v>
      </c>
      <c r="F186" s="29">
        <f aca="true" t="shared" si="75" ref="F186:X186">E186+29</f>
        <v>678</v>
      </c>
      <c r="G186" s="29">
        <f t="shared" si="75"/>
        <v>707</v>
      </c>
      <c r="H186" s="29">
        <f t="shared" si="75"/>
        <v>736</v>
      </c>
      <c r="I186" s="29">
        <f t="shared" si="75"/>
        <v>765</v>
      </c>
      <c r="J186" s="29">
        <f t="shared" si="75"/>
        <v>794</v>
      </c>
      <c r="K186" s="29">
        <f t="shared" si="75"/>
        <v>823</v>
      </c>
      <c r="L186" s="29">
        <f t="shared" si="75"/>
        <v>852</v>
      </c>
      <c r="M186" s="29">
        <f t="shared" si="75"/>
        <v>881</v>
      </c>
      <c r="N186" s="29">
        <f t="shared" si="75"/>
        <v>910</v>
      </c>
      <c r="O186" s="29">
        <f t="shared" si="75"/>
        <v>939</v>
      </c>
      <c r="P186" s="29">
        <f t="shared" si="75"/>
        <v>968</v>
      </c>
      <c r="Q186" s="29">
        <f t="shared" si="75"/>
        <v>997</v>
      </c>
      <c r="R186" s="29">
        <f t="shared" si="75"/>
        <v>1026</v>
      </c>
      <c r="S186" s="29">
        <f t="shared" si="75"/>
        <v>1055</v>
      </c>
      <c r="T186" s="29">
        <f t="shared" si="75"/>
        <v>1084</v>
      </c>
      <c r="U186" s="29">
        <f t="shared" si="75"/>
        <v>1113</v>
      </c>
      <c r="V186" s="29">
        <f t="shared" si="75"/>
        <v>1142</v>
      </c>
      <c r="W186" s="29">
        <f t="shared" si="75"/>
        <v>1171</v>
      </c>
      <c r="X186" s="29">
        <f t="shared" si="75"/>
        <v>1200</v>
      </c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</row>
    <row r="187" spans="1:34" ht="33.75" customHeight="1">
      <c r="A187" s="4"/>
      <c r="B187" s="30" t="s">
        <v>39</v>
      </c>
      <c r="C187" s="60"/>
      <c r="D187" s="29">
        <v>678</v>
      </c>
      <c r="E187" s="29">
        <v>707</v>
      </c>
      <c r="F187" s="29">
        <v>736</v>
      </c>
      <c r="G187" s="29">
        <v>765</v>
      </c>
      <c r="H187" s="29">
        <v>823</v>
      </c>
      <c r="I187" s="29">
        <v>852</v>
      </c>
      <c r="J187" s="29">
        <v>881</v>
      </c>
      <c r="K187" s="29">
        <v>910</v>
      </c>
      <c r="L187" s="29">
        <v>939</v>
      </c>
      <c r="M187" s="29">
        <v>968</v>
      </c>
      <c r="N187" s="29">
        <v>1026</v>
      </c>
      <c r="O187" s="29">
        <v>1055</v>
      </c>
      <c r="P187" s="29">
        <v>1084</v>
      </c>
      <c r="Q187" s="29">
        <v>1113</v>
      </c>
      <c r="R187" s="29">
        <v>1170</v>
      </c>
      <c r="S187" s="29">
        <v>1200</v>
      </c>
      <c r="T187" s="29">
        <v>1200</v>
      </c>
      <c r="U187" s="29">
        <v>1200</v>
      </c>
      <c r="V187" s="29">
        <v>1200</v>
      </c>
      <c r="W187" s="29">
        <v>1200</v>
      </c>
      <c r="X187" s="29">
        <v>1200</v>
      </c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</row>
    <row r="188" spans="1:34" ht="33.75" customHeight="1">
      <c r="A188" s="4"/>
      <c r="B188" s="30" t="s">
        <v>13</v>
      </c>
      <c r="C188" s="31" t="s">
        <v>18</v>
      </c>
      <c r="D188" s="29">
        <v>84</v>
      </c>
      <c r="E188" s="29">
        <v>88</v>
      </c>
      <c r="F188" s="29">
        <v>92</v>
      </c>
      <c r="G188" s="29">
        <v>95</v>
      </c>
      <c r="H188" s="29">
        <v>99</v>
      </c>
      <c r="I188" s="29">
        <v>103</v>
      </c>
      <c r="J188" s="29">
        <v>107</v>
      </c>
      <c r="K188" s="29">
        <v>111</v>
      </c>
      <c r="L188" s="29">
        <v>115</v>
      </c>
      <c r="M188" s="29">
        <v>119</v>
      </c>
      <c r="N188" s="29">
        <v>123</v>
      </c>
      <c r="O188" s="29">
        <v>127</v>
      </c>
      <c r="P188" s="29">
        <v>131</v>
      </c>
      <c r="Q188" s="29">
        <v>135</v>
      </c>
      <c r="R188" s="29">
        <v>139</v>
      </c>
      <c r="S188" s="29">
        <v>142</v>
      </c>
      <c r="T188" s="29">
        <v>146</v>
      </c>
      <c r="U188" s="29">
        <v>150</v>
      </c>
      <c r="V188" s="29">
        <v>154</v>
      </c>
      <c r="W188" s="29">
        <v>158</v>
      </c>
      <c r="X188" s="29">
        <v>162</v>
      </c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</row>
    <row r="189" spans="1:34" ht="33.75" customHeight="1">
      <c r="A189" s="4"/>
      <c r="B189" s="30" t="s">
        <v>13</v>
      </c>
      <c r="C189" s="31" t="s">
        <v>17</v>
      </c>
      <c r="D189" s="29">
        <v>112</v>
      </c>
      <c r="E189" s="29">
        <v>117</v>
      </c>
      <c r="F189" s="29">
        <v>122</v>
      </c>
      <c r="G189" s="29">
        <v>127</v>
      </c>
      <c r="H189" s="29">
        <v>132</v>
      </c>
      <c r="I189" s="29">
        <v>138</v>
      </c>
      <c r="J189" s="29">
        <v>144</v>
      </c>
      <c r="K189" s="29">
        <v>148</v>
      </c>
      <c r="L189" s="29">
        <v>153</v>
      </c>
      <c r="M189" s="29">
        <v>159</v>
      </c>
      <c r="N189" s="29">
        <v>164</v>
      </c>
      <c r="O189" s="29">
        <v>169</v>
      </c>
      <c r="P189" s="29">
        <v>174</v>
      </c>
      <c r="Q189" s="29">
        <v>179</v>
      </c>
      <c r="R189" s="29">
        <v>185</v>
      </c>
      <c r="S189" s="29">
        <v>190</v>
      </c>
      <c r="T189" s="29">
        <v>195</v>
      </c>
      <c r="U189" s="29">
        <v>200</v>
      </c>
      <c r="V189" s="29">
        <v>206</v>
      </c>
      <c r="W189" s="29">
        <v>211</v>
      </c>
      <c r="X189" s="29">
        <v>216</v>
      </c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</row>
    <row r="190" spans="1:34" ht="33.75" customHeight="1">
      <c r="A190" s="4"/>
      <c r="B190" s="30" t="s">
        <v>128</v>
      </c>
      <c r="C190" s="31" t="s">
        <v>15</v>
      </c>
      <c r="D190" s="29">
        <v>830</v>
      </c>
      <c r="E190" s="29">
        <f>D190+38</f>
        <v>868</v>
      </c>
      <c r="F190" s="29">
        <f aca="true" t="shared" si="76" ref="F190:X190">E190+38</f>
        <v>906</v>
      </c>
      <c r="G190" s="29">
        <f t="shared" si="76"/>
        <v>944</v>
      </c>
      <c r="H190" s="29">
        <f t="shared" si="76"/>
        <v>982</v>
      </c>
      <c r="I190" s="29">
        <f t="shared" si="76"/>
        <v>1020</v>
      </c>
      <c r="J190" s="29">
        <f t="shared" si="76"/>
        <v>1058</v>
      </c>
      <c r="K190" s="29">
        <f t="shared" si="76"/>
        <v>1096</v>
      </c>
      <c r="L190" s="29">
        <f t="shared" si="76"/>
        <v>1134</v>
      </c>
      <c r="M190" s="29">
        <f t="shared" si="76"/>
        <v>1172</v>
      </c>
      <c r="N190" s="29">
        <f t="shared" si="76"/>
        <v>1210</v>
      </c>
      <c r="O190" s="29">
        <f t="shared" si="76"/>
        <v>1248</v>
      </c>
      <c r="P190" s="29">
        <f t="shared" si="76"/>
        <v>1286</v>
      </c>
      <c r="Q190" s="29">
        <f t="shared" si="76"/>
        <v>1324</v>
      </c>
      <c r="R190" s="29">
        <f t="shared" si="76"/>
        <v>1362</v>
      </c>
      <c r="S190" s="29">
        <f t="shared" si="76"/>
        <v>1400</v>
      </c>
      <c r="T190" s="29">
        <f t="shared" si="76"/>
        <v>1438</v>
      </c>
      <c r="U190" s="29">
        <f t="shared" si="76"/>
        <v>1476</v>
      </c>
      <c r="V190" s="29">
        <f t="shared" si="76"/>
        <v>1514</v>
      </c>
      <c r="W190" s="29">
        <f t="shared" si="76"/>
        <v>1552</v>
      </c>
      <c r="X190" s="29">
        <f t="shared" si="76"/>
        <v>1590</v>
      </c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</row>
    <row r="191" spans="1:34" ht="33.75" customHeight="1">
      <c r="A191" s="4"/>
      <c r="B191" s="30" t="s">
        <v>13</v>
      </c>
      <c r="C191" s="32" t="s">
        <v>14</v>
      </c>
      <c r="D191" s="29">
        <v>23</v>
      </c>
      <c r="E191" s="29">
        <v>24</v>
      </c>
      <c r="F191" s="29">
        <v>25</v>
      </c>
      <c r="G191" s="29">
        <v>26</v>
      </c>
      <c r="H191" s="29">
        <v>27</v>
      </c>
      <c r="I191" s="29">
        <v>29</v>
      </c>
      <c r="J191" s="29">
        <v>30</v>
      </c>
      <c r="K191" s="29">
        <v>31</v>
      </c>
      <c r="L191" s="29">
        <v>32</v>
      </c>
      <c r="M191" s="29">
        <v>33</v>
      </c>
      <c r="N191" s="29">
        <v>34</v>
      </c>
      <c r="O191" s="29">
        <v>35</v>
      </c>
      <c r="P191" s="29">
        <v>36</v>
      </c>
      <c r="Q191" s="29">
        <v>37</v>
      </c>
      <c r="R191" s="29">
        <v>38</v>
      </c>
      <c r="S191" s="29">
        <v>39</v>
      </c>
      <c r="T191" s="29">
        <v>40</v>
      </c>
      <c r="U191" s="29">
        <v>41</v>
      </c>
      <c r="V191" s="29">
        <v>42</v>
      </c>
      <c r="W191" s="29">
        <v>43</v>
      </c>
      <c r="X191" s="29">
        <v>43</v>
      </c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</row>
    <row r="192" spans="1:34" ht="33.75" customHeight="1">
      <c r="A192" s="4"/>
      <c r="B192" s="30" t="s">
        <v>67</v>
      </c>
      <c r="C192" s="32" t="s">
        <v>68</v>
      </c>
      <c r="D192" s="29">
        <v>42</v>
      </c>
      <c r="E192" s="29">
        <v>43</v>
      </c>
      <c r="F192" s="29">
        <v>45</v>
      </c>
      <c r="G192" s="29">
        <v>47</v>
      </c>
      <c r="H192" s="29">
        <v>49</v>
      </c>
      <c r="I192" s="29">
        <v>51</v>
      </c>
      <c r="J192" s="29">
        <v>53</v>
      </c>
      <c r="K192" s="29">
        <v>55</v>
      </c>
      <c r="L192" s="29">
        <v>57</v>
      </c>
      <c r="M192" s="29">
        <v>59</v>
      </c>
      <c r="N192" s="29">
        <v>61</v>
      </c>
      <c r="O192" s="29">
        <v>62</v>
      </c>
      <c r="P192" s="29">
        <v>64</v>
      </c>
      <c r="Q192" s="29">
        <v>66</v>
      </c>
      <c r="R192" s="29">
        <v>68</v>
      </c>
      <c r="S192" s="29">
        <v>70</v>
      </c>
      <c r="T192" s="29">
        <v>72</v>
      </c>
      <c r="U192" s="29">
        <v>74</v>
      </c>
      <c r="V192" s="29">
        <v>76</v>
      </c>
      <c r="W192" s="29">
        <v>78</v>
      </c>
      <c r="X192" s="29">
        <v>80</v>
      </c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</row>
    <row r="193" spans="1:34" ht="33.75" customHeight="1">
      <c r="A193" s="4"/>
      <c r="B193" s="30" t="s">
        <v>69</v>
      </c>
      <c r="C193" s="32" t="s">
        <v>70</v>
      </c>
      <c r="D193" s="29">
        <v>83</v>
      </c>
      <c r="E193" s="29">
        <v>87</v>
      </c>
      <c r="F193" s="29">
        <v>91</v>
      </c>
      <c r="G193" s="29">
        <v>94</v>
      </c>
      <c r="H193" s="29">
        <v>98</v>
      </c>
      <c r="I193" s="29">
        <v>102</v>
      </c>
      <c r="J193" s="29">
        <v>106</v>
      </c>
      <c r="K193" s="29">
        <v>110</v>
      </c>
      <c r="L193" s="29">
        <v>113</v>
      </c>
      <c r="M193" s="29">
        <v>117</v>
      </c>
      <c r="N193" s="29">
        <v>121</v>
      </c>
      <c r="O193" s="29">
        <v>125</v>
      </c>
      <c r="P193" s="29">
        <v>129</v>
      </c>
      <c r="Q193" s="29">
        <v>132</v>
      </c>
      <c r="R193" s="29">
        <v>136</v>
      </c>
      <c r="S193" s="29">
        <v>140</v>
      </c>
      <c r="T193" s="29">
        <v>144</v>
      </c>
      <c r="U193" s="29">
        <v>148</v>
      </c>
      <c r="V193" s="29">
        <v>151</v>
      </c>
      <c r="W193" s="29">
        <v>155</v>
      </c>
      <c r="X193" s="29">
        <v>159</v>
      </c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</row>
    <row r="194" spans="1:34" ht="33.75" customHeight="1">
      <c r="A194" s="4"/>
      <c r="B194" s="30" t="s">
        <v>129</v>
      </c>
      <c r="C194" s="31" t="s">
        <v>12</v>
      </c>
      <c r="D194" s="29">
        <v>840</v>
      </c>
      <c r="E194" s="29">
        <f>D194+50</f>
        <v>890</v>
      </c>
      <c r="F194" s="29">
        <f aca="true" t="shared" si="77" ref="F194:S194">E194+50</f>
        <v>940</v>
      </c>
      <c r="G194" s="29">
        <f t="shared" si="77"/>
        <v>990</v>
      </c>
      <c r="H194" s="29">
        <f t="shared" si="77"/>
        <v>1040</v>
      </c>
      <c r="I194" s="29">
        <f t="shared" si="77"/>
        <v>1090</v>
      </c>
      <c r="J194" s="29">
        <f t="shared" si="77"/>
        <v>1140</v>
      </c>
      <c r="K194" s="29">
        <f t="shared" si="77"/>
        <v>1190</v>
      </c>
      <c r="L194" s="29">
        <f t="shared" si="77"/>
        <v>1240</v>
      </c>
      <c r="M194" s="29">
        <f t="shared" si="77"/>
        <v>1290</v>
      </c>
      <c r="N194" s="29">
        <f t="shared" si="77"/>
        <v>1340</v>
      </c>
      <c r="O194" s="29">
        <f t="shared" si="77"/>
        <v>1390</v>
      </c>
      <c r="P194" s="29">
        <f t="shared" si="77"/>
        <v>1440</v>
      </c>
      <c r="Q194" s="29">
        <f t="shared" si="77"/>
        <v>1490</v>
      </c>
      <c r="R194" s="29">
        <f t="shared" si="77"/>
        <v>1540</v>
      </c>
      <c r="S194" s="29">
        <f t="shared" si="77"/>
        <v>1590</v>
      </c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</row>
    <row r="195" spans="1:34" ht="33.75" customHeight="1">
      <c r="A195" s="4"/>
      <c r="B195" s="30" t="s">
        <v>130</v>
      </c>
      <c r="C195" s="59" t="s">
        <v>8</v>
      </c>
      <c r="D195" s="29">
        <v>1185</v>
      </c>
      <c r="E195" s="29">
        <f>D195+72</f>
        <v>1257</v>
      </c>
      <c r="F195" s="29">
        <f aca="true" t="shared" si="78" ref="F195:S195">E195+72</f>
        <v>1329</v>
      </c>
      <c r="G195" s="29">
        <f t="shared" si="78"/>
        <v>1401</v>
      </c>
      <c r="H195" s="29">
        <f t="shared" si="78"/>
        <v>1473</v>
      </c>
      <c r="I195" s="29">
        <f t="shared" si="78"/>
        <v>1545</v>
      </c>
      <c r="J195" s="29">
        <f t="shared" si="78"/>
        <v>1617</v>
      </c>
      <c r="K195" s="29">
        <f t="shared" si="78"/>
        <v>1689</v>
      </c>
      <c r="L195" s="29">
        <f t="shared" si="78"/>
        <v>1761</v>
      </c>
      <c r="M195" s="29">
        <f t="shared" si="78"/>
        <v>1833</v>
      </c>
      <c r="N195" s="29">
        <f t="shared" si="78"/>
        <v>1905</v>
      </c>
      <c r="O195" s="29">
        <f t="shared" si="78"/>
        <v>1977</v>
      </c>
      <c r="P195" s="29">
        <f t="shared" si="78"/>
        <v>2049</v>
      </c>
      <c r="Q195" s="29">
        <f t="shared" si="78"/>
        <v>2121</v>
      </c>
      <c r="R195" s="29">
        <f t="shared" si="78"/>
        <v>2193</v>
      </c>
      <c r="S195" s="29">
        <f t="shared" si="78"/>
        <v>2265</v>
      </c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34" ht="33.75" customHeight="1">
      <c r="A196" s="4"/>
      <c r="B196" s="30" t="s">
        <v>10</v>
      </c>
      <c r="C196" s="62"/>
      <c r="D196" s="29">
        <v>1278</v>
      </c>
      <c r="E196" s="29">
        <v>1323</v>
      </c>
      <c r="F196" s="29">
        <v>1367</v>
      </c>
      <c r="G196" s="29">
        <v>1412</v>
      </c>
      <c r="H196" s="29">
        <v>1457</v>
      </c>
      <c r="I196" s="29">
        <v>1502</v>
      </c>
      <c r="J196" s="29">
        <v>1546</v>
      </c>
      <c r="K196" s="29">
        <v>1591</v>
      </c>
      <c r="L196" s="29">
        <v>1636</v>
      </c>
      <c r="M196" s="29">
        <v>1681</v>
      </c>
      <c r="N196" s="29">
        <v>1725</v>
      </c>
      <c r="O196" s="29">
        <v>1770</v>
      </c>
      <c r="P196" s="29">
        <v>1815</v>
      </c>
      <c r="Q196" s="29">
        <v>1860</v>
      </c>
      <c r="R196" s="29">
        <v>1904</v>
      </c>
      <c r="S196" s="29">
        <v>1949</v>
      </c>
      <c r="T196" s="29">
        <v>1994</v>
      </c>
      <c r="U196" s="29">
        <v>2039</v>
      </c>
      <c r="V196" s="29">
        <v>2073</v>
      </c>
      <c r="W196" s="29">
        <v>2118</v>
      </c>
      <c r="X196" s="29">
        <v>2161</v>
      </c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34" ht="33.75" customHeight="1">
      <c r="A197" s="4"/>
      <c r="B197" s="30" t="s">
        <v>36</v>
      </c>
      <c r="C197" s="60"/>
      <c r="D197" s="29">
        <v>1329</v>
      </c>
      <c r="E197" s="29">
        <v>1329</v>
      </c>
      <c r="F197" s="29">
        <v>1401</v>
      </c>
      <c r="G197" s="29">
        <v>1473</v>
      </c>
      <c r="H197" s="29">
        <v>1473</v>
      </c>
      <c r="I197" s="29">
        <v>1545</v>
      </c>
      <c r="J197" s="29">
        <v>1617</v>
      </c>
      <c r="K197" s="29">
        <v>1617</v>
      </c>
      <c r="L197" s="29">
        <v>1689</v>
      </c>
      <c r="M197" s="29">
        <v>1689</v>
      </c>
      <c r="N197" s="29">
        <v>1761</v>
      </c>
      <c r="O197" s="29">
        <v>1833</v>
      </c>
      <c r="P197" s="29">
        <v>1833</v>
      </c>
      <c r="Q197" s="29">
        <v>1905</v>
      </c>
      <c r="R197" s="29">
        <v>1977</v>
      </c>
      <c r="S197" s="29">
        <v>2049</v>
      </c>
      <c r="T197" s="29">
        <v>2049</v>
      </c>
      <c r="U197" s="29">
        <v>2128</v>
      </c>
      <c r="V197" s="29">
        <v>2193</v>
      </c>
      <c r="W197" s="29">
        <v>2256</v>
      </c>
      <c r="X197" s="29">
        <v>2256</v>
      </c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34" ht="33.75" customHeight="1">
      <c r="A198" s="4"/>
      <c r="B198" s="30" t="s">
        <v>131</v>
      </c>
      <c r="C198" s="31" t="s">
        <v>7</v>
      </c>
      <c r="D198" s="29">
        <v>1605</v>
      </c>
      <c r="E198" s="29">
        <f>D198+97</f>
        <v>1702</v>
      </c>
      <c r="F198" s="29">
        <f aca="true" t="shared" si="79" ref="F198:AH198">E198+97</f>
        <v>1799</v>
      </c>
      <c r="G198" s="29">
        <f t="shared" si="79"/>
        <v>1896</v>
      </c>
      <c r="H198" s="29">
        <f t="shared" si="79"/>
        <v>1993</v>
      </c>
      <c r="I198" s="29">
        <f t="shared" si="79"/>
        <v>2090</v>
      </c>
      <c r="J198" s="29">
        <f t="shared" si="79"/>
        <v>2187</v>
      </c>
      <c r="K198" s="29">
        <f t="shared" si="79"/>
        <v>2284</v>
      </c>
      <c r="L198" s="29">
        <f t="shared" si="79"/>
        <v>2381</v>
      </c>
      <c r="M198" s="29">
        <f t="shared" si="79"/>
        <v>2478</v>
      </c>
      <c r="N198" s="29">
        <f t="shared" si="79"/>
        <v>2575</v>
      </c>
      <c r="O198" s="29">
        <f t="shared" si="79"/>
        <v>2672</v>
      </c>
      <c r="P198" s="29">
        <f t="shared" si="79"/>
        <v>2769</v>
      </c>
      <c r="Q198" s="29">
        <f t="shared" si="79"/>
        <v>2866</v>
      </c>
      <c r="R198" s="29">
        <f t="shared" si="79"/>
        <v>2963</v>
      </c>
      <c r="S198" s="29">
        <f t="shared" si="79"/>
        <v>3060</v>
      </c>
      <c r="T198" s="29">
        <f t="shared" si="79"/>
        <v>3157</v>
      </c>
      <c r="U198" s="29">
        <f t="shared" si="79"/>
        <v>3254</v>
      </c>
      <c r="V198" s="29">
        <f t="shared" si="79"/>
        <v>3351</v>
      </c>
      <c r="W198" s="29">
        <f t="shared" si="79"/>
        <v>3448</v>
      </c>
      <c r="X198" s="29">
        <f t="shared" si="79"/>
        <v>3545</v>
      </c>
      <c r="Y198" s="29">
        <f t="shared" si="79"/>
        <v>3642</v>
      </c>
      <c r="Z198" s="29">
        <f t="shared" si="79"/>
        <v>3739</v>
      </c>
      <c r="AA198" s="29">
        <f t="shared" si="79"/>
        <v>3836</v>
      </c>
      <c r="AB198" s="29">
        <f t="shared" si="79"/>
        <v>3933</v>
      </c>
      <c r="AC198" s="29">
        <f t="shared" si="79"/>
        <v>4030</v>
      </c>
      <c r="AD198" s="29">
        <f t="shared" si="79"/>
        <v>4127</v>
      </c>
      <c r="AE198" s="29">
        <f t="shared" si="79"/>
        <v>4224</v>
      </c>
      <c r="AF198" s="29">
        <f t="shared" si="79"/>
        <v>4321</v>
      </c>
      <c r="AG198" s="29">
        <f t="shared" si="79"/>
        <v>4418</v>
      </c>
      <c r="AH198" s="29">
        <f t="shared" si="79"/>
        <v>4515</v>
      </c>
    </row>
    <row r="199" spans="1:34" ht="33.75" customHeight="1">
      <c r="A199" s="4"/>
      <c r="B199" s="30" t="s">
        <v>132</v>
      </c>
      <c r="C199" s="31" t="s">
        <v>5</v>
      </c>
      <c r="D199" s="29">
        <v>2410</v>
      </c>
      <c r="E199" s="29">
        <f>D199+145</f>
        <v>2555</v>
      </c>
      <c r="F199" s="29">
        <f aca="true" t="shared" si="80" ref="F199:AH199">E199+145</f>
        <v>2700</v>
      </c>
      <c r="G199" s="29">
        <f t="shared" si="80"/>
        <v>2845</v>
      </c>
      <c r="H199" s="29">
        <f t="shared" si="80"/>
        <v>2990</v>
      </c>
      <c r="I199" s="29">
        <f t="shared" si="80"/>
        <v>3135</v>
      </c>
      <c r="J199" s="29">
        <f t="shared" si="80"/>
        <v>3280</v>
      </c>
      <c r="K199" s="29">
        <f t="shared" si="80"/>
        <v>3425</v>
      </c>
      <c r="L199" s="29">
        <f t="shared" si="80"/>
        <v>3570</v>
      </c>
      <c r="M199" s="29">
        <f t="shared" si="80"/>
        <v>3715</v>
      </c>
      <c r="N199" s="29">
        <f t="shared" si="80"/>
        <v>3860</v>
      </c>
      <c r="O199" s="29">
        <f t="shared" si="80"/>
        <v>4005</v>
      </c>
      <c r="P199" s="29">
        <f t="shared" si="80"/>
        <v>4150</v>
      </c>
      <c r="Q199" s="29">
        <f t="shared" si="80"/>
        <v>4295</v>
      </c>
      <c r="R199" s="29">
        <f t="shared" si="80"/>
        <v>4440</v>
      </c>
      <c r="S199" s="29">
        <f t="shared" si="80"/>
        <v>4585</v>
      </c>
      <c r="T199" s="29">
        <f t="shared" si="80"/>
        <v>4730</v>
      </c>
      <c r="U199" s="29">
        <f t="shared" si="80"/>
        <v>4875</v>
      </c>
      <c r="V199" s="29">
        <f t="shared" si="80"/>
        <v>5020</v>
      </c>
      <c r="W199" s="29">
        <f t="shared" si="80"/>
        <v>5165</v>
      </c>
      <c r="X199" s="29">
        <f t="shared" si="80"/>
        <v>5310</v>
      </c>
      <c r="Y199" s="29">
        <f t="shared" si="80"/>
        <v>5455</v>
      </c>
      <c r="Z199" s="29">
        <f t="shared" si="80"/>
        <v>5600</v>
      </c>
      <c r="AA199" s="29">
        <f t="shared" si="80"/>
        <v>5745</v>
      </c>
      <c r="AB199" s="29">
        <f t="shared" si="80"/>
        <v>5890</v>
      </c>
      <c r="AC199" s="29">
        <f t="shared" si="80"/>
        <v>6035</v>
      </c>
      <c r="AD199" s="29">
        <f t="shared" si="80"/>
        <v>6180</v>
      </c>
      <c r="AE199" s="29">
        <f t="shared" si="80"/>
        <v>6325</v>
      </c>
      <c r="AF199" s="29">
        <f t="shared" si="80"/>
        <v>6470</v>
      </c>
      <c r="AG199" s="29">
        <f t="shared" si="80"/>
        <v>6615</v>
      </c>
      <c r="AH199" s="29">
        <f t="shared" si="80"/>
        <v>6760</v>
      </c>
    </row>
    <row r="200" spans="1:34" ht="33.75" customHeight="1">
      <c r="A200" s="4"/>
      <c r="B200" s="30" t="s">
        <v>133</v>
      </c>
      <c r="C200" s="31" t="s">
        <v>2</v>
      </c>
      <c r="D200" s="29">
        <v>2770</v>
      </c>
      <c r="E200" s="29">
        <f>D200+165</f>
        <v>2935</v>
      </c>
      <c r="F200" s="29">
        <f aca="true" t="shared" si="81" ref="F200:AH200">E200+165</f>
        <v>3100</v>
      </c>
      <c r="G200" s="29">
        <f t="shared" si="81"/>
        <v>3265</v>
      </c>
      <c r="H200" s="29">
        <f t="shared" si="81"/>
        <v>3430</v>
      </c>
      <c r="I200" s="29">
        <f t="shared" si="81"/>
        <v>3595</v>
      </c>
      <c r="J200" s="29">
        <f t="shared" si="81"/>
        <v>3760</v>
      </c>
      <c r="K200" s="29">
        <f t="shared" si="81"/>
        <v>3925</v>
      </c>
      <c r="L200" s="29">
        <f t="shared" si="81"/>
        <v>4090</v>
      </c>
      <c r="M200" s="29">
        <f t="shared" si="81"/>
        <v>4255</v>
      </c>
      <c r="N200" s="29">
        <f t="shared" si="81"/>
        <v>4420</v>
      </c>
      <c r="O200" s="29">
        <f t="shared" si="81"/>
        <v>4585</v>
      </c>
      <c r="P200" s="29">
        <f t="shared" si="81"/>
        <v>4750</v>
      </c>
      <c r="Q200" s="29">
        <f t="shared" si="81"/>
        <v>4915</v>
      </c>
      <c r="R200" s="29">
        <f t="shared" si="81"/>
        <v>5080</v>
      </c>
      <c r="S200" s="29">
        <f t="shared" si="81"/>
        <v>5245</v>
      </c>
      <c r="T200" s="29">
        <f t="shared" si="81"/>
        <v>5410</v>
      </c>
      <c r="U200" s="29">
        <f t="shared" si="81"/>
        <v>5575</v>
      </c>
      <c r="V200" s="29">
        <f t="shared" si="81"/>
        <v>5740</v>
      </c>
      <c r="W200" s="29">
        <f t="shared" si="81"/>
        <v>5905</v>
      </c>
      <c r="X200" s="29">
        <f t="shared" si="81"/>
        <v>6070</v>
      </c>
      <c r="Y200" s="29">
        <f t="shared" si="81"/>
        <v>6235</v>
      </c>
      <c r="Z200" s="29">
        <f t="shared" si="81"/>
        <v>6400</v>
      </c>
      <c r="AA200" s="29">
        <f t="shared" si="81"/>
        <v>6565</v>
      </c>
      <c r="AB200" s="29">
        <f t="shared" si="81"/>
        <v>6730</v>
      </c>
      <c r="AC200" s="29">
        <f t="shared" si="81"/>
        <v>6895</v>
      </c>
      <c r="AD200" s="29">
        <f t="shared" si="81"/>
        <v>7060</v>
      </c>
      <c r="AE200" s="29">
        <f t="shared" si="81"/>
        <v>7225</v>
      </c>
      <c r="AF200" s="29">
        <f t="shared" si="81"/>
        <v>7390</v>
      </c>
      <c r="AG200" s="29">
        <f t="shared" si="81"/>
        <v>7555</v>
      </c>
      <c r="AH200" s="29">
        <f t="shared" si="81"/>
        <v>7720</v>
      </c>
    </row>
    <row r="201" spans="1:34" ht="33.75" customHeight="1">
      <c r="A201" s="4"/>
      <c r="B201" s="30" t="s">
        <v>134</v>
      </c>
      <c r="C201" s="31" t="s">
        <v>3</v>
      </c>
      <c r="D201" s="29">
        <v>3185</v>
      </c>
      <c r="E201" s="29">
        <f>D201+190</f>
        <v>3375</v>
      </c>
      <c r="F201" s="29">
        <f aca="true" t="shared" si="82" ref="F201:AH201">E201+190</f>
        <v>3565</v>
      </c>
      <c r="G201" s="29">
        <f t="shared" si="82"/>
        <v>3755</v>
      </c>
      <c r="H201" s="29">
        <f t="shared" si="82"/>
        <v>3945</v>
      </c>
      <c r="I201" s="29">
        <f t="shared" si="82"/>
        <v>4135</v>
      </c>
      <c r="J201" s="29">
        <f t="shared" si="82"/>
        <v>4325</v>
      </c>
      <c r="K201" s="29">
        <f t="shared" si="82"/>
        <v>4515</v>
      </c>
      <c r="L201" s="29">
        <f t="shared" si="82"/>
        <v>4705</v>
      </c>
      <c r="M201" s="29">
        <f t="shared" si="82"/>
        <v>4895</v>
      </c>
      <c r="N201" s="29">
        <f t="shared" si="82"/>
        <v>5085</v>
      </c>
      <c r="O201" s="29">
        <f t="shared" si="82"/>
        <v>5275</v>
      </c>
      <c r="P201" s="29">
        <f t="shared" si="82"/>
        <v>5465</v>
      </c>
      <c r="Q201" s="29">
        <f t="shared" si="82"/>
        <v>5655</v>
      </c>
      <c r="R201" s="29">
        <f t="shared" si="82"/>
        <v>5845</v>
      </c>
      <c r="S201" s="29">
        <f t="shared" si="82"/>
        <v>6035</v>
      </c>
      <c r="T201" s="29">
        <f t="shared" si="82"/>
        <v>6225</v>
      </c>
      <c r="U201" s="29">
        <f t="shared" si="82"/>
        <v>6415</v>
      </c>
      <c r="V201" s="29">
        <f t="shared" si="82"/>
        <v>6605</v>
      </c>
      <c r="W201" s="29">
        <f t="shared" si="82"/>
        <v>6795</v>
      </c>
      <c r="X201" s="29">
        <f t="shared" si="82"/>
        <v>6985</v>
      </c>
      <c r="Y201" s="29">
        <f t="shared" si="82"/>
        <v>7175</v>
      </c>
      <c r="Z201" s="29">
        <f t="shared" si="82"/>
        <v>7365</v>
      </c>
      <c r="AA201" s="29">
        <f t="shared" si="82"/>
        <v>7555</v>
      </c>
      <c r="AB201" s="29">
        <f t="shared" si="82"/>
        <v>7745</v>
      </c>
      <c r="AC201" s="29">
        <f t="shared" si="82"/>
        <v>7935</v>
      </c>
      <c r="AD201" s="29">
        <f t="shared" si="82"/>
        <v>8125</v>
      </c>
      <c r="AE201" s="29">
        <f t="shared" si="82"/>
        <v>8315</v>
      </c>
      <c r="AF201" s="29">
        <f t="shared" si="82"/>
        <v>8505</v>
      </c>
      <c r="AG201" s="29">
        <f t="shared" si="82"/>
        <v>8695</v>
      </c>
      <c r="AH201" s="29">
        <f t="shared" si="82"/>
        <v>8885</v>
      </c>
    </row>
    <row r="202" spans="1:34" ht="33.75" customHeight="1">
      <c r="A202" s="4"/>
      <c r="B202" s="33" t="s">
        <v>326</v>
      </c>
      <c r="C202" s="31" t="s">
        <v>319</v>
      </c>
      <c r="D202" s="34">
        <v>3820</v>
      </c>
      <c r="E202" s="34">
        <f>D202+230</f>
        <v>4050</v>
      </c>
      <c r="F202" s="34">
        <f aca="true" t="shared" si="83" ref="F202:AH202">E202+230</f>
        <v>4280</v>
      </c>
      <c r="G202" s="34">
        <f t="shared" si="83"/>
        <v>4510</v>
      </c>
      <c r="H202" s="34">
        <f t="shared" si="83"/>
        <v>4740</v>
      </c>
      <c r="I202" s="34">
        <f t="shared" si="83"/>
        <v>4970</v>
      </c>
      <c r="J202" s="34">
        <f t="shared" si="83"/>
        <v>5200</v>
      </c>
      <c r="K202" s="34">
        <f t="shared" si="83"/>
        <v>5430</v>
      </c>
      <c r="L202" s="34">
        <f t="shared" si="83"/>
        <v>5660</v>
      </c>
      <c r="M202" s="34">
        <f t="shared" si="83"/>
        <v>5890</v>
      </c>
      <c r="N202" s="34">
        <f t="shared" si="83"/>
        <v>6120</v>
      </c>
      <c r="O202" s="34">
        <f t="shared" si="83"/>
        <v>6350</v>
      </c>
      <c r="P202" s="34">
        <f t="shared" si="83"/>
        <v>6580</v>
      </c>
      <c r="Q202" s="34">
        <f t="shared" si="83"/>
        <v>6810</v>
      </c>
      <c r="R202" s="34">
        <f t="shared" si="83"/>
        <v>7040</v>
      </c>
      <c r="S202" s="34">
        <f t="shared" si="83"/>
        <v>7270</v>
      </c>
      <c r="T202" s="34">
        <f t="shared" si="83"/>
        <v>7500</v>
      </c>
      <c r="U202" s="34">
        <f t="shared" si="83"/>
        <v>7730</v>
      </c>
      <c r="V202" s="34">
        <f t="shared" si="83"/>
        <v>7960</v>
      </c>
      <c r="W202" s="34">
        <f t="shared" si="83"/>
        <v>8190</v>
      </c>
      <c r="X202" s="34">
        <f t="shared" si="83"/>
        <v>8420</v>
      </c>
      <c r="Y202" s="34">
        <f t="shared" si="83"/>
        <v>8650</v>
      </c>
      <c r="Z202" s="34">
        <f t="shared" si="83"/>
        <v>8880</v>
      </c>
      <c r="AA202" s="34">
        <f t="shared" si="83"/>
        <v>9110</v>
      </c>
      <c r="AB202" s="34">
        <f t="shared" si="83"/>
        <v>9340</v>
      </c>
      <c r="AC202" s="34">
        <f t="shared" si="83"/>
        <v>9570</v>
      </c>
      <c r="AD202" s="34">
        <f t="shared" si="83"/>
        <v>9800</v>
      </c>
      <c r="AE202" s="34">
        <f t="shared" si="83"/>
        <v>10030</v>
      </c>
      <c r="AF202" s="34">
        <f t="shared" si="83"/>
        <v>10260</v>
      </c>
      <c r="AG202" s="34">
        <f t="shared" si="83"/>
        <v>10490</v>
      </c>
      <c r="AH202" s="34">
        <f t="shared" si="83"/>
        <v>10720</v>
      </c>
    </row>
    <row r="203" spans="1:34" ht="33.75" customHeight="1">
      <c r="A203" s="4"/>
      <c r="B203" s="55" t="s">
        <v>50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6"/>
    </row>
    <row r="204" spans="1:34" ht="33.75" customHeight="1">
      <c r="A204" s="4"/>
      <c r="B204" s="57" t="s">
        <v>26</v>
      </c>
      <c r="C204" s="59" t="s">
        <v>27</v>
      </c>
      <c r="D204" s="54" t="s">
        <v>28</v>
      </c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6"/>
    </row>
    <row r="205" spans="1:34" ht="33.75" customHeight="1">
      <c r="A205" s="4"/>
      <c r="B205" s="58"/>
      <c r="C205" s="60"/>
      <c r="D205" s="29">
        <v>0</v>
      </c>
      <c r="E205" s="29">
        <v>1</v>
      </c>
      <c r="F205" s="29">
        <v>2</v>
      </c>
      <c r="G205" s="29">
        <v>3</v>
      </c>
      <c r="H205" s="29">
        <v>4</v>
      </c>
      <c r="I205" s="29">
        <v>5</v>
      </c>
      <c r="J205" s="29">
        <v>6</v>
      </c>
      <c r="K205" s="29">
        <v>7</v>
      </c>
      <c r="L205" s="29">
        <v>8</v>
      </c>
      <c r="M205" s="29">
        <v>9</v>
      </c>
      <c r="N205" s="29">
        <v>10</v>
      </c>
      <c r="O205" s="29">
        <v>11</v>
      </c>
      <c r="P205" s="29">
        <v>12</v>
      </c>
      <c r="Q205" s="29">
        <v>13</v>
      </c>
      <c r="R205" s="29">
        <v>14</v>
      </c>
      <c r="S205" s="29">
        <v>15</v>
      </c>
      <c r="T205" s="29">
        <v>16</v>
      </c>
      <c r="U205" s="29">
        <v>17</v>
      </c>
      <c r="V205" s="29">
        <v>18</v>
      </c>
      <c r="W205" s="29">
        <v>19</v>
      </c>
      <c r="X205" s="29">
        <v>20</v>
      </c>
      <c r="Y205" s="29">
        <v>21</v>
      </c>
      <c r="Z205" s="29">
        <v>22</v>
      </c>
      <c r="AA205" s="29">
        <v>23</v>
      </c>
      <c r="AB205" s="29">
        <v>24</v>
      </c>
      <c r="AC205" s="29">
        <v>25</v>
      </c>
      <c r="AD205" s="29">
        <v>26</v>
      </c>
      <c r="AE205" s="29">
        <v>27</v>
      </c>
      <c r="AF205" s="29">
        <v>28</v>
      </c>
      <c r="AG205" s="29">
        <v>29</v>
      </c>
      <c r="AH205" s="29">
        <v>30</v>
      </c>
    </row>
    <row r="206" spans="1:34" ht="33.75" customHeight="1">
      <c r="A206" s="4"/>
      <c r="B206" s="30" t="s">
        <v>135</v>
      </c>
      <c r="C206" s="31" t="s">
        <v>24</v>
      </c>
      <c r="D206" s="29">
        <v>250</v>
      </c>
      <c r="E206" s="29">
        <f>D206+18</f>
        <v>268</v>
      </c>
      <c r="F206" s="29">
        <f>E206+18</f>
        <v>286</v>
      </c>
      <c r="G206" s="29">
        <f>F206+18</f>
        <v>304</v>
      </c>
      <c r="H206" s="29">
        <f>G206+18</f>
        <v>322</v>
      </c>
      <c r="I206" s="29">
        <f>H206+18</f>
        <v>340</v>
      </c>
      <c r="J206" s="29">
        <v>360</v>
      </c>
      <c r="K206" s="29">
        <f>J206+20</f>
        <v>380</v>
      </c>
      <c r="L206" s="29">
        <f aca="true" t="shared" si="84" ref="L206:S206">K206+20</f>
        <v>400</v>
      </c>
      <c r="M206" s="29">
        <f t="shared" si="84"/>
        <v>420</v>
      </c>
      <c r="N206" s="29">
        <f t="shared" si="84"/>
        <v>440</v>
      </c>
      <c r="O206" s="29">
        <f t="shared" si="84"/>
        <v>460</v>
      </c>
      <c r="P206" s="29">
        <f t="shared" si="84"/>
        <v>480</v>
      </c>
      <c r="Q206" s="29">
        <f t="shared" si="84"/>
        <v>500</v>
      </c>
      <c r="R206" s="29">
        <f t="shared" si="84"/>
        <v>520</v>
      </c>
      <c r="S206" s="29">
        <f t="shared" si="84"/>
        <v>540</v>
      </c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</row>
    <row r="207" spans="1:34" ht="33.75" customHeight="1">
      <c r="A207" s="4"/>
      <c r="B207" s="61" t="s">
        <v>136</v>
      </c>
      <c r="C207" s="59" t="s">
        <v>22</v>
      </c>
      <c r="D207" s="29">
        <v>410</v>
      </c>
      <c r="E207" s="29">
        <f>D207+22</f>
        <v>432</v>
      </c>
      <c r="F207" s="29">
        <f aca="true" t="shared" si="85" ref="F207:I208">E207+22</f>
        <v>454</v>
      </c>
      <c r="G207" s="29">
        <f t="shared" si="85"/>
        <v>476</v>
      </c>
      <c r="H207" s="29">
        <f t="shared" si="85"/>
        <v>498</v>
      </c>
      <c r="I207" s="29">
        <f t="shared" si="85"/>
        <v>520</v>
      </c>
      <c r="J207" s="29">
        <v>544</v>
      </c>
      <c r="K207" s="29">
        <f>J207+24</f>
        <v>568</v>
      </c>
      <c r="L207" s="29">
        <f aca="true" t="shared" si="86" ref="L207:S207">K207+24</f>
        <v>592</v>
      </c>
      <c r="M207" s="29">
        <f t="shared" si="86"/>
        <v>616</v>
      </c>
      <c r="N207" s="29">
        <f t="shared" si="86"/>
        <v>640</v>
      </c>
      <c r="O207" s="29">
        <f t="shared" si="86"/>
        <v>664</v>
      </c>
      <c r="P207" s="29">
        <f t="shared" si="86"/>
        <v>688</v>
      </c>
      <c r="Q207" s="29">
        <f t="shared" si="86"/>
        <v>712</v>
      </c>
      <c r="R207" s="29">
        <f t="shared" si="86"/>
        <v>736</v>
      </c>
      <c r="S207" s="29">
        <f t="shared" si="86"/>
        <v>760</v>
      </c>
      <c r="T207" s="29">
        <f>S207+28</f>
        <v>788</v>
      </c>
      <c r="U207" s="29">
        <f>T207+28</f>
        <v>816</v>
      </c>
      <c r="V207" s="29">
        <f>U207+28</f>
        <v>844</v>
      </c>
      <c r="W207" s="29">
        <f>V207+28</f>
        <v>872</v>
      </c>
      <c r="X207" s="29">
        <f>W207+28</f>
        <v>900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</row>
    <row r="208" spans="1:34" ht="33.75" customHeight="1">
      <c r="A208" s="4"/>
      <c r="B208" s="58"/>
      <c r="C208" s="60"/>
      <c r="D208" s="29">
        <v>410</v>
      </c>
      <c r="E208" s="29">
        <f>D208+22</f>
        <v>432</v>
      </c>
      <c r="F208" s="29">
        <f t="shared" si="85"/>
        <v>454</v>
      </c>
      <c r="G208" s="29">
        <f t="shared" si="85"/>
        <v>476</v>
      </c>
      <c r="H208" s="29">
        <v>476</v>
      </c>
      <c r="I208" s="29">
        <v>498</v>
      </c>
      <c r="J208" s="29">
        <v>520</v>
      </c>
      <c r="K208" s="29">
        <v>544</v>
      </c>
      <c r="L208" s="29">
        <v>568</v>
      </c>
      <c r="M208" s="29">
        <v>592</v>
      </c>
      <c r="N208" s="29">
        <v>516</v>
      </c>
      <c r="O208" s="29">
        <v>640</v>
      </c>
      <c r="P208" s="29">
        <v>764</v>
      </c>
      <c r="Q208" s="29">
        <v>688</v>
      </c>
      <c r="R208" s="29">
        <v>712</v>
      </c>
      <c r="S208" s="29">
        <v>736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</row>
    <row r="209" spans="1:34" ht="33.75" customHeight="1">
      <c r="A209" s="4"/>
      <c r="B209" s="30" t="s">
        <v>137</v>
      </c>
      <c r="C209" s="59" t="s">
        <v>19</v>
      </c>
      <c r="D209" s="29">
        <v>660</v>
      </c>
      <c r="E209" s="29">
        <f>D209+32</f>
        <v>692</v>
      </c>
      <c r="F209" s="29">
        <f aca="true" t="shared" si="87" ref="F209:X209">E209+32</f>
        <v>724</v>
      </c>
      <c r="G209" s="29">
        <f t="shared" si="87"/>
        <v>756</v>
      </c>
      <c r="H209" s="29">
        <f t="shared" si="87"/>
        <v>788</v>
      </c>
      <c r="I209" s="29">
        <f t="shared" si="87"/>
        <v>820</v>
      </c>
      <c r="J209" s="29">
        <f t="shared" si="87"/>
        <v>852</v>
      </c>
      <c r="K209" s="29">
        <f t="shared" si="87"/>
        <v>884</v>
      </c>
      <c r="L209" s="29">
        <f t="shared" si="87"/>
        <v>916</v>
      </c>
      <c r="M209" s="29">
        <f t="shared" si="87"/>
        <v>948</v>
      </c>
      <c r="N209" s="29">
        <f t="shared" si="87"/>
        <v>980</v>
      </c>
      <c r="O209" s="29">
        <f t="shared" si="87"/>
        <v>1012</v>
      </c>
      <c r="P209" s="29">
        <f t="shared" si="87"/>
        <v>1044</v>
      </c>
      <c r="Q209" s="29">
        <f t="shared" si="87"/>
        <v>1076</v>
      </c>
      <c r="R209" s="29">
        <f t="shared" si="87"/>
        <v>1108</v>
      </c>
      <c r="S209" s="29">
        <f t="shared" si="87"/>
        <v>1140</v>
      </c>
      <c r="T209" s="29">
        <f t="shared" si="87"/>
        <v>1172</v>
      </c>
      <c r="U209" s="29">
        <f t="shared" si="87"/>
        <v>1204</v>
      </c>
      <c r="V209" s="29">
        <f t="shared" si="87"/>
        <v>1236</v>
      </c>
      <c r="W209" s="29">
        <f t="shared" si="87"/>
        <v>1268</v>
      </c>
      <c r="X209" s="29">
        <f t="shared" si="87"/>
        <v>1300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</row>
    <row r="210" spans="1:34" ht="33.75" customHeight="1">
      <c r="A210" s="4"/>
      <c r="B210" s="30" t="s">
        <v>39</v>
      </c>
      <c r="C210" s="60"/>
      <c r="D210" s="29">
        <v>724</v>
      </c>
      <c r="E210" s="29">
        <v>756</v>
      </c>
      <c r="F210" s="29">
        <v>788</v>
      </c>
      <c r="G210" s="29">
        <v>820</v>
      </c>
      <c r="H210" s="29">
        <v>852</v>
      </c>
      <c r="I210" s="29">
        <v>884</v>
      </c>
      <c r="J210" s="29">
        <v>948</v>
      </c>
      <c r="K210" s="29">
        <v>980</v>
      </c>
      <c r="L210" s="29">
        <v>1012</v>
      </c>
      <c r="M210" s="29">
        <v>1044</v>
      </c>
      <c r="N210" s="29">
        <v>1108</v>
      </c>
      <c r="O210" s="29">
        <v>1140</v>
      </c>
      <c r="P210" s="29">
        <v>1172</v>
      </c>
      <c r="Q210" s="29">
        <v>1204</v>
      </c>
      <c r="R210" s="29">
        <v>1236</v>
      </c>
      <c r="S210" s="29">
        <v>1268</v>
      </c>
      <c r="T210" s="29">
        <v>1300</v>
      </c>
      <c r="U210" s="29">
        <v>1300</v>
      </c>
      <c r="V210" s="29">
        <v>1300</v>
      </c>
      <c r="W210" s="29">
        <v>1300</v>
      </c>
      <c r="X210" s="29">
        <v>1300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</row>
    <row r="211" spans="1:34" ht="33.75" customHeight="1">
      <c r="A211" s="4"/>
      <c r="B211" s="30" t="s">
        <v>13</v>
      </c>
      <c r="C211" s="31" t="s">
        <v>18</v>
      </c>
      <c r="D211" s="29">
        <v>89</v>
      </c>
      <c r="E211" s="29">
        <v>93</v>
      </c>
      <c r="F211" s="29">
        <v>98</v>
      </c>
      <c r="G211" s="29">
        <v>102</v>
      </c>
      <c r="H211" s="29">
        <v>106</v>
      </c>
      <c r="I211" s="29">
        <v>111</v>
      </c>
      <c r="J211" s="29">
        <v>115</v>
      </c>
      <c r="K211" s="29">
        <v>119</v>
      </c>
      <c r="L211" s="29">
        <v>124</v>
      </c>
      <c r="M211" s="29">
        <v>128</v>
      </c>
      <c r="N211" s="29">
        <v>132</v>
      </c>
      <c r="O211" s="29">
        <v>137</v>
      </c>
      <c r="P211" s="29">
        <v>141</v>
      </c>
      <c r="Q211" s="29">
        <v>145</v>
      </c>
      <c r="R211" s="29">
        <v>150</v>
      </c>
      <c r="S211" s="29">
        <v>154</v>
      </c>
      <c r="T211" s="29">
        <v>158</v>
      </c>
      <c r="U211" s="29">
        <v>163</v>
      </c>
      <c r="V211" s="29">
        <v>167</v>
      </c>
      <c r="W211" s="29">
        <v>171</v>
      </c>
      <c r="X211" s="29">
        <v>176</v>
      </c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</row>
    <row r="212" spans="1:34" ht="33.75" customHeight="1">
      <c r="A212" s="4"/>
      <c r="B212" s="30" t="s">
        <v>13</v>
      </c>
      <c r="C212" s="31" t="s">
        <v>17</v>
      </c>
      <c r="D212" s="29">
        <v>119</v>
      </c>
      <c r="E212" s="29">
        <v>125</v>
      </c>
      <c r="F212" s="29">
        <v>130</v>
      </c>
      <c r="G212" s="29">
        <v>136</v>
      </c>
      <c r="H212" s="29">
        <v>142</v>
      </c>
      <c r="I212" s="29">
        <v>148</v>
      </c>
      <c r="J212" s="29">
        <v>153</v>
      </c>
      <c r="K212" s="29">
        <v>159</v>
      </c>
      <c r="L212" s="29">
        <v>165</v>
      </c>
      <c r="M212" s="29">
        <v>171</v>
      </c>
      <c r="N212" s="29">
        <v>176</v>
      </c>
      <c r="O212" s="29">
        <v>182</v>
      </c>
      <c r="P212" s="29">
        <v>188</v>
      </c>
      <c r="Q212" s="29">
        <v>194</v>
      </c>
      <c r="R212" s="29">
        <v>199</v>
      </c>
      <c r="S212" s="29">
        <v>205</v>
      </c>
      <c r="T212" s="29">
        <v>211</v>
      </c>
      <c r="U212" s="29">
        <v>217</v>
      </c>
      <c r="V212" s="29">
        <v>222</v>
      </c>
      <c r="W212" s="29">
        <v>228</v>
      </c>
      <c r="X212" s="29">
        <v>234</v>
      </c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</row>
    <row r="213" spans="1:34" ht="33.75" customHeight="1">
      <c r="A213" s="4"/>
      <c r="B213" s="30" t="s">
        <v>138</v>
      </c>
      <c r="C213" s="31" t="s">
        <v>15</v>
      </c>
      <c r="D213" s="29">
        <v>870</v>
      </c>
      <c r="E213" s="29">
        <f>D213+42</f>
        <v>912</v>
      </c>
      <c r="F213" s="29">
        <f aca="true" t="shared" si="88" ref="F213:X213">E213+42</f>
        <v>954</v>
      </c>
      <c r="G213" s="29">
        <f t="shared" si="88"/>
        <v>996</v>
      </c>
      <c r="H213" s="29">
        <f t="shared" si="88"/>
        <v>1038</v>
      </c>
      <c r="I213" s="29">
        <f t="shared" si="88"/>
        <v>1080</v>
      </c>
      <c r="J213" s="29">
        <f t="shared" si="88"/>
        <v>1122</v>
      </c>
      <c r="K213" s="29">
        <f t="shared" si="88"/>
        <v>1164</v>
      </c>
      <c r="L213" s="29">
        <f t="shared" si="88"/>
        <v>1206</v>
      </c>
      <c r="M213" s="29">
        <f t="shared" si="88"/>
        <v>1248</v>
      </c>
      <c r="N213" s="29">
        <f t="shared" si="88"/>
        <v>1290</v>
      </c>
      <c r="O213" s="29">
        <f t="shared" si="88"/>
        <v>1332</v>
      </c>
      <c r="P213" s="29">
        <f t="shared" si="88"/>
        <v>1374</v>
      </c>
      <c r="Q213" s="29">
        <f t="shared" si="88"/>
        <v>1416</v>
      </c>
      <c r="R213" s="29">
        <f t="shared" si="88"/>
        <v>1458</v>
      </c>
      <c r="S213" s="29">
        <f t="shared" si="88"/>
        <v>1500</v>
      </c>
      <c r="T213" s="29">
        <f t="shared" si="88"/>
        <v>1542</v>
      </c>
      <c r="U213" s="29">
        <f t="shared" si="88"/>
        <v>1584</v>
      </c>
      <c r="V213" s="29">
        <f t="shared" si="88"/>
        <v>1626</v>
      </c>
      <c r="W213" s="29">
        <f t="shared" si="88"/>
        <v>1668</v>
      </c>
      <c r="X213" s="29">
        <f t="shared" si="88"/>
        <v>1710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</row>
    <row r="214" spans="1:34" ht="33.75" customHeight="1">
      <c r="A214" s="4"/>
      <c r="B214" s="30" t="s">
        <v>13</v>
      </c>
      <c r="C214" s="32" t="s">
        <v>14</v>
      </c>
      <c r="D214" s="29">
        <v>24</v>
      </c>
      <c r="E214" s="29">
        <v>26</v>
      </c>
      <c r="F214" s="29">
        <v>27</v>
      </c>
      <c r="G214" s="29">
        <v>28</v>
      </c>
      <c r="H214" s="29">
        <v>29</v>
      </c>
      <c r="I214" s="29">
        <v>30</v>
      </c>
      <c r="J214" s="29">
        <v>31</v>
      </c>
      <c r="K214" s="29">
        <v>33</v>
      </c>
      <c r="L214" s="29">
        <v>34</v>
      </c>
      <c r="M214" s="29">
        <v>35</v>
      </c>
      <c r="N214" s="29">
        <v>36</v>
      </c>
      <c r="O214" s="29">
        <v>37</v>
      </c>
      <c r="P214" s="29">
        <v>38</v>
      </c>
      <c r="Q214" s="29">
        <v>40</v>
      </c>
      <c r="R214" s="29">
        <v>41</v>
      </c>
      <c r="S214" s="29">
        <v>42</v>
      </c>
      <c r="T214" s="29">
        <v>42</v>
      </c>
      <c r="U214" s="29">
        <v>43</v>
      </c>
      <c r="V214" s="29">
        <v>44</v>
      </c>
      <c r="W214" s="29">
        <v>45</v>
      </c>
      <c r="X214" s="29">
        <v>46</v>
      </c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</row>
    <row r="215" spans="1:34" ht="33.75" customHeight="1">
      <c r="A215" s="4"/>
      <c r="B215" s="30" t="s">
        <v>67</v>
      </c>
      <c r="C215" s="32" t="s">
        <v>68</v>
      </c>
      <c r="D215" s="29">
        <v>44</v>
      </c>
      <c r="E215" s="29">
        <v>46</v>
      </c>
      <c r="F215" s="29">
        <v>48</v>
      </c>
      <c r="G215" s="29">
        <v>50</v>
      </c>
      <c r="H215" s="29">
        <v>52</v>
      </c>
      <c r="I215" s="29">
        <v>54</v>
      </c>
      <c r="J215" s="29">
        <v>56</v>
      </c>
      <c r="K215" s="29">
        <v>58</v>
      </c>
      <c r="L215" s="29">
        <v>60</v>
      </c>
      <c r="M215" s="29">
        <v>62</v>
      </c>
      <c r="N215" s="29">
        <v>65</v>
      </c>
      <c r="O215" s="29">
        <v>67</v>
      </c>
      <c r="P215" s="29">
        <v>69</v>
      </c>
      <c r="Q215" s="29">
        <v>70</v>
      </c>
      <c r="R215" s="29">
        <v>73</v>
      </c>
      <c r="S215" s="29">
        <v>75</v>
      </c>
      <c r="T215" s="29">
        <v>77</v>
      </c>
      <c r="U215" s="29">
        <v>79</v>
      </c>
      <c r="V215" s="29">
        <v>81</v>
      </c>
      <c r="W215" s="29">
        <v>83</v>
      </c>
      <c r="X215" s="29">
        <v>86</v>
      </c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</row>
    <row r="216" spans="1:34" ht="33.75" customHeight="1">
      <c r="A216" s="4"/>
      <c r="B216" s="30" t="s">
        <v>69</v>
      </c>
      <c r="C216" s="32" t="s">
        <v>70</v>
      </c>
      <c r="D216" s="29">
        <v>87</v>
      </c>
      <c r="E216" s="29">
        <v>91</v>
      </c>
      <c r="F216" s="29">
        <v>95</v>
      </c>
      <c r="G216" s="29">
        <v>100</v>
      </c>
      <c r="H216" s="29">
        <v>104</v>
      </c>
      <c r="I216" s="29">
        <v>108</v>
      </c>
      <c r="J216" s="29">
        <v>112</v>
      </c>
      <c r="K216" s="29">
        <v>116</v>
      </c>
      <c r="L216" s="29">
        <v>121</v>
      </c>
      <c r="M216" s="29">
        <v>125</v>
      </c>
      <c r="N216" s="29">
        <v>129</v>
      </c>
      <c r="O216" s="29">
        <v>133</v>
      </c>
      <c r="P216" s="29">
        <v>137</v>
      </c>
      <c r="Q216" s="29">
        <v>142</v>
      </c>
      <c r="R216" s="29">
        <v>146</v>
      </c>
      <c r="S216" s="29">
        <v>150</v>
      </c>
      <c r="T216" s="29">
        <v>154</v>
      </c>
      <c r="U216" s="29">
        <v>158</v>
      </c>
      <c r="V216" s="29">
        <v>163</v>
      </c>
      <c r="W216" s="29">
        <v>167</v>
      </c>
      <c r="X216" s="29">
        <v>171</v>
      </c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</row>
    <row r="217" spans="1:34" ht="33.75" customHeight="1">
      <c r="A217" s="4"/>
      <c r="B217" s="30" t="s">
        <v>139</v>
      </c>
      <c r="C217" s="31" t="s">
        <v>12</v>
      </c>
      <c r="D217" s="29">
        <v>870</v>
      </c>
      <c r="E217" s="29">
        <f>D217+56</f>
        <v>926</v>
      </c>
      <c r="F217" s="29">
        <f aca="true" t="shared" si="89" ref="F217:S217">E217+56</f>
        <v>982</v>
      </c>
      <c r="G217" s="29">
        <f t="shared" si="89"/>
        <v>1038</v>
      </c>
      <c r="H217" s="29">
        <f t="shared" si="89"/>
        <v>1094</v>
      </c>
      <c r="I217" s="29">
        <f t="shared" si="89"/>
        <v>1150</v>
      </c>
      <c r="J217" s="29">
        <f t="shared" si="89"/>
        <v>1206</v>
      </c>
      <c r="K217" s="29">
        <f t="shared" si="89"/>
        <v>1262</v>
      </c>
      <c r="L217" s="29">
        <f t="shared" si="89"/>
        <v>1318</v>
      </c>
      <c r="M217" s="29">
        <f t="shared" si="89"/>
        <v>1374</v>
      </c>
      <c r="N217" s="29">
        <f t="shared" si="89"/>
        <v>1430</v>
      </c>
      <c r="O217" s="29">
        <f t="shared" si="89"/>
        <v>1486</v>
      </c>
      <c r="P217" s="29">
        <f t="shared" si="89"/>
        <v>1542</v>
      </c>
      <c r="Q217" s="29">
        <f t="shared" si="89"/>
        <v>1598</v>
      </c>
      <c r="R217" s="29">
        <f t="shared" si="89"/>
        <v>1654</v>
      </c>
      <c r="S217" s="29">
        <f t="shared" si="89"/>
        <v>1710</v>
      </c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</row>
    <row r="218" spans="1:34" ht="33.75" customHeight="1">
      <c r="A218" s="4"/>
      <c r="B218" s="30" t="s">
        <v>140</v>
      </c>
      <c r="C218" s="59" t="s">
        <v>8</v>
      </c>
      <c r="D218" s="29">
        <v>1230</v>
      </c>
      <c r="E218" s="29">
        <f>D218+79</f>
        <v>1309</v>
      </c>
      <c r="F218" s="29">
        <f aca="true" t="shared" si="90" ref="F218:S218">E218+79</f>
        <v>1388</v>
      </c>
      <c r="G218" s="29">
        <f t="shared" si="90"/>
        <v>1467</v>
      </c>
      <c r="H218" s="29">
        <f t="shared" si="90"/>
        <v>1546</v>
      </c>
      <c r="I218" s="29">
        <f t="shared" si="90"/>
        <v>1625</v>
      </c>
      <c r="J218" s="29">
        <f t="shared" si="90"/>
        <v>1704</v>
      </c>
      <c r="K218" s="29">
        <f t="shared" si="90"/>
        <v>1783</v>
      </c>
      <c r="L218" s="29">
        <f t="shared" si="90"/>
        <v>1862</v>
      </c>
      <c r="M218" s="29">
        <f t="shared" si="90"/>
        <v>1941</v>
      </c>
      <c r="N218" s="29">
        <f t="shared" si="90"/>
        <v>2020</v>
      </c>
      <c r="O218" s="29">
        <f t="shared" si="90"/>
        <v>2099</v>
      </c>
      <c r="P218" s="29">
        <f t="shared" si="90"/>
        <v>2178</v>
      </c>
      <c r="Q218" s="29">
        <f t="shared" si="90"/>
        <v>2257</v>
      </c>
      <c r="R218" s="29">
        <f t="shared" si="90"/>
        <v>2336</v>
      </c>
      <c r="S218" s="29">
        <f t="shared" si="90"/>
        <v>2415</v>
      </c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</row>
    <row r="219" spans="1:34" ht="33.75" customHeight="1">
      <c r="A219" s="4"/>
      <c r="B219" s="30" t="s">
        <v>10</v>
      </c>
      <c r="C219" s="62"/>
      <c r="D219" s="29">
        <v>1325</v>
      </c>
      <c r="E219" s="29">
        <v>1374</v>
      </c>
      <c r="F219" s="29">
        <v>1424</v>
      </c>
      <c r="G219" s="29">
        <v>1473</v>
      </c>
      <c r="H219" s="29">
        <v>1523</v>
      </c>
      <c r="I219" s="29">
        <v>1572</v>
      </c>
      <c r="J219" s="29">
        <v>1622</v>
      </c>
      <c r="K219" s="29">
        <v>1671</v>
      </c>
      <c r="L219" s="29">
        <v>1721</v>
      </c>
      <c r="M219" s="29">
        <v>1770</v>
      </c>
      <c r="N219" s="29">
        <v>1820</v>
      </c>
      <c r="O219" s="29">
        <v>1869</v>
      </c>
      <c r="P219" s="29">
        <v>1919</v>
      </c>
      <c r="Q219" s="29">
        <v>1968</v>
      </c>
      <c r="R219" s="29">
        <v>2018</v>
      </c>
      <c r="S219" s="29">
        <v>2067</v>
      </c>
      <c r="T219" s="29">
        <v>2105</v>
      </c>
      <c r="U219" s="29">
        <v>2154</v>
      </c>
      <c r="V219" s="29">
        <v>2204</v>
      </c>
      <c r="W219" s="29">
        <v>2253</v>
      </c>
      <c r="X219" s="29">
        <v>2303</v>
      </c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</row>
    <row r="220" spans="1:34" ht="33.75" customHeight="1">
      <c r="A220" s="4"/>
      <c r="B220" s="30" t="s">
        <v>36</v>
      </c>
      <c r="C220" s="60"/>
      <c r="D220" s="29">
        <v>1388</v>
      </c>
      <c r="E220" s="29">
        <v>1388</v>
      </c>
      <c r="F220" s="29">
        <v>1467</v>
      </c>
      <c r="G220" s="29">
        <v>1546</v>
      </c>
      <c r="H220" s="29">
        <v>1546</v>
      </c>
      <c r="I220" s="29">
        <v>1625</v>
      </c>
      <c r="J220" s="29">
        <v>1625</v>
      </c>
      <c r="K220" s="29">
        <v>1704</v>
      </c>
      <c r="L220" s="29">
        <v>1783</v>
      </c>
      <c r="M220" s="29">
        <v>1783</v>
      </c>
      <c r="N220" s="29">
        <v>1862</v>
      </c>
      <c r="O220" s="29">
        <v>1914</v>
      </c>
      <c r="P220" s="29">
        <v>1914</v>
      </c>
      <c r="Q220" s="29">
        <v>2020</v>
      </c>
      <c r="R220" s="29">
        <v>2099</v>
      </c>
      <c r="S220" s="29">
        <v>2178</v>
      </c>
      <c r="T220" s="29">
        <v>2178</v>
      </c>
      <c r="U220" s="29">
        <v>2257</v>
      </c>
      <c r="V220" s="29">
        <v>2336</v>
      </c>
      <c r="W220" s="29">
        <v>2415</v>
      </c>
      <c r="X220" s="29">
        <v>2415</v>
      </c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34" ht="33.75" customHeight="1">
      <c r="A221" s="4"/>
      <c r="B221" s="30" t="s">
        <v>141</v>
      </c>
      <c r="C221" s="31" t="s">
        <v>7</v>
      </c>
      <c r="D221" s="29">
        <v>1660</v>
      </c>
      <c r="E221" s="29">
        <f>D221+107</f>
        <v>1767</v>
      </c>
      <c r="F221" s="29">
        <f aca="true" t="shared" si="91" ref="F221:AH221">E221+107</f>
        <v>1874</v>
      </c>
      <c r="G221" s="29">
        <f t="shared" si="91"/>
        <v>1981</v>
      </c>
      <c r="H221" s="29">
        <f t="shared" si="91"/>
        <v>2088</v>
      </c>
      <c r="I221" s="29">
        <f t="shared" si="91"/>
        <v>2195</v>
      </c>
      <c r="J221" s="29">
        <f t="shared" si="91"/>
        <v>2302</v>
      </c>
      <c r="K221" s="29">
        <f t="shared" si="91"/>
        <v>2409</v>
      </c>
      <c r="L221" s="29">
        <f t="shared" si="91"/>
        <v>2516</v>
      </c>
      <c r="M221" s="29">
        <f t="shared" si="91"/>
        <v>2623</v>
      </c>
      <c r="N221" s="29">
        <f t="shared" si="91"/>
        <v>2730</v>
      </c>
      <c r="O221" s="29">
        <f t="shared" si="91"/>
        <v>2837</v>
      </c>
      <c r="P221" s="29">
        <f t="shared" si="91"/>
        <v>2944</v>
      </c>
      <c r="Q221" s="29">
        <f t="shared" si="91"/>
        <v>3051</v>
      </c>
      <c r="R221" s="29">
        <f t="shared" si="91"/>
        <v>3158</v>
      </c>
      <c r="S221" s="29">
        <f t="shared" si="91"/>
        <v>3265</v>
      </c>
      <c r="T221" s="29">
        <f t="shared" si="91"/>
        <v>3372</v>
      </c>
      <c r="U221" s="29">
        <f t="shared" si="91"/>
        <v>3479</v>
      </c>
      <c r="V221" s="29">
        <f t="shared" si="91"/>
        <v>3586</v>
      </c>
      <c r="W221" s="29">
        <f t="shared" si="91"/>
        <v>3693</v>
      </c>
      <c r="X221" s="29">
        <f t="shared" si="91"/>
        <v>3800</v>
      </c>
      <c r="Y221" s="29">
        <f t="shared" si="91"/>
        <v>3907</v>
      </c>
      <c r="Z221" s="29">
        <f t="shared" si="91"/>
        <v>4014</v>
      </c>
      <c r="AA221" s="29">
        <f t="shared" si="91"/>
        <v>4121</v>
      </c>
      <c r="AB221" s="29">
        <f t="shared" si="91"/>
        <v>4228</v>
      </c>
      <c r="AC221" s="29">
        <f t="shared" si="91"/>
        <v>4335</v>
      </c>
      <c r="AD221" s="29">
        <f t="shared" si="91"/>
        <v>4442</v>
      </c>
      <c r="AE221" s="29">
        <f t="shared" si="91"/>
        <v>4549</v>
      </c>
      <c r="AF221" s="29">
        <f t="shared" si="91"/>
        <v>4656</v>
      </c>
      <c r="AG221" s="29">
        <f t="shared" si="91"/>
        <v>4763</v>
      </c>
      <c r="AH221" s="29">
        <f t="shared" si="91"/>
        <v>4870</v>
      </c>
    </row>
    <row r="222" spans="1:34" ht="33.75" customHeight="1">
      <c r="A222" s="4"/>
      <c r="B222" s="30" t="s">
        <v>142</v>
      </c>
      <c r="C222" s="31" t="s">
        <v>5</v>
      </c>
      <c r="D222" s="29">
        <v>2490</v>
      </c>
      <c r="E222" s="29">
        <f>D222+160</f>
        <v>2650</v>
      </c>
      <c r="F222" s="29">
        <f aca="true" t="shared" si="92" ref="F222:AH222">E222+160</f>
        <v>2810</v>
      </c>
      <c r="G222" s="29">
        <f t="shared" si="92"/>
        <v>2970</v>
      </c>
      <c r="H222" s="29">
        <f t="shared" si="92"/>
        <v>3130</v>
      </c>
      <c r="I222" s="29">
        <f t="shared" si="92"/>
        <v>3290</v>
      </c>
      <c r="J222" s="29">
        <f t="shared" si="92"/>
        <v>3450</v>
      </c>
      <c r="K222" s="29">
        <f t="shared" si="92"/>
        <v>3610</v>
      </c>
      <c r="L222" s="29">
        <f t="shared" si="92"/>
        <v>3770</v>
      </c>
      <c r="M222" s="29">
        <f t="shared" si="92"/>
        <v>3930</v>
      </c>
      <c r="N222" s="29">
        <f t="shared" si="92"/>
        <v>4090</v>
      </c>
      <c r="O222" s="29">
        <f t="shared" si="92"/>
        <v>4250</v>
      </c>
      <c r="P222" s="29">
        <f t="shared" si="92"/>
        <v>4410</v>
      </c>
      <c r="Q222" s="29">
        <f t="shared" si="92"/>
        <v>4570</v>
      </c>
      <c r="R222" s="29">
        <f t="shared" si="92"/>
        <v>4730</v>
      </c>
      <c r="S222" s="29">
        <f t="shared" si="92"/>
        <v>4890</v>
      </c>
      <c r="T222" s="29">
        <f t="shared" si="92"/>
        <v>5050</v>
      </c>
      <c r="U222" s="29">
        <f t="shared" si="92"/>
        <v>5210</v>
      </c>
      <c r="V222" s="29">
        <f t="shared" si="92"/>
        <v>5370</v>
      </c>
      <c r="W222" s="29">
        <f t="shared" si="92"/>
        <v>5530</v>
      </c>
      <c r="X222" s="29">
        <f t="shared" si="92"/>
        <v>5690</v>
      </c>
      <c r="Y222" s="29">
        <f t="shared" si="92"/>
        <v>5850</v>
      </c>
      <c r="Z222" s="29">
        <f t="shared" si="92"/>
        <v>6010</v>
      </c>
      <c r="AA222" s="29">
        <f t="shared" si="92"/>
        <v>6170</v>
      </c>
      <c r="AB222" s="29">
        <f t="shared" si="92"/>
        <v>6330</v>
      </c>
      <c r="AC222" s="29">
        <f t="shared" si="92"/>
        <v>6490</v>
      </c>
      <c r="AD222" s="29">
        <f t="shared" si="92"/>
        <v>6650</v>
      </c>
      <c r="AE222" s="29">
        <f t="shared" si="92"/>
        <v>6810</v>
      </c>
      <c r="AF222" s="29">
        <f t="shared" si="92"/>
        <v>6970</v>
      </c>
      <c r="AG222" s="29">
        <f t="shared" si="92"/>
        <v>7130</v>
      </c>
      <c r="AH222" s="29">
        <f t="shared" si="92"/>
        <v>7290</v>
      </c>
    </row>
    <row r="223" spans="1:34" ht="33.75" customHeight="1">
      <c r="A223" s="4"/>
      <c r="B223" s="30" t="s">
        <v>143</v>
      </c>
      <c r="C223" s="31" t="s">
        <v>2</v>
      </c>
      <c r="D223" s="29">
        <v>2865</v>
      </c>
      <c r="E223" s="29">
        <f>D223+185</f>
        <v>3050</v>
      </c>
      <c r="F223" s="29">
        <f aca="true" t="shared" si="93" ref="F223:AH223">E223+185</f>
        <v>3235</v>
      </c>
      <c r="G223" s="29">
        <f t="shared" si="93"/>
        <v>3420</v>
      </c>
      <c r="H223" s="29">
        <f t="shared" si="93"/>
        <v>3605</v>
      </c>
      <c r="I223" s="29">
        <f t="shared" si="93"/>
        <v>3790</v>
      </c>
      <c r="J223" s="29">
        <f t="shared" si="93"/>
        <v>3975</v>
      </c>
      <c r="K223" s="29">
        <f t="shared" si="93"/>
        <v>4160</v>
      </c>
      <c r="L223" s="29">
        <f t="shared" si="93"/>
        <v>4345</v>
      </c>
      <c r="M223" s="29">
        <f t="shared" si="93"/>
        <v>4530</v>
      </c>
      <c r="N223" s="29">
        <f t="shared" si="93"/>
        <v>4715</v>
      </c>
      <c r="O223" s="29">
        <f t="shared" si="93"/>
        <v>4900</v>
      </c>
      <c r="P223" s="29">
        <f t="shared" si="93"/>
        <v>5085</v>
      </c>
      <c r="Q223" s="29">
        <f t="shared" si="93"/>
        <v>5270</v>
      </c>
      <c r="R223" s="29">
        <f t="shared" si="93"/>
        <v>5455</v>
      </c>
      <c r="S223" s="29">
        <f t="shared" si="93"/>
        <v>5640</v>
      </c>
      <c r="T223" s="29">
        <f t="shared" si="93"/>
        <v>5825</v>
      </c>
      <c r="U223" s="29">
        <f t="shared" si="93"/>
        <v>6010</v>
      </c>
      <c r="V223" s="29">
        <f t="shared" si="93"/>
        <v>6195</v>
      </c>
      <c r="W223" s="29">
        <f t="shared" si="93"/>
        <v>6380</v>
      </c>
      <c r="X223" s="29">
        <f t="shared" si="93"/>
        <v>6565</v>
      </c>
      <c r="Y223" s="29">
        <f t="shared" si="93"/>
        <v>6750</v>
      </c>
      <c r="Z223" s="29">
        <f t="shared" si="93"/>
        <v>6935</v>
      </c>
      <c r="AA223" s="29">
        <f t="shared" si="93"/>
        <v>7120</v>
      </c>
      <c r="AB223" s="29">
        <f t="shared" si="93"/>
        <v>7305</v>
      </c>
      <c r="AC223" s="29">
        <f t="shared" si="93"/>
        <v>7490</v>
      </c>
      <c r="AD223" s="29">
        <f t="shared" si="93"/>
        <v>7675</v>
      </c>
      <c r="AE223" s="29">
        <f t="shared" si="93"/>
        <v>7860</v>
      </c>
      <c r="AF223" s="29">
        <f t="shared" si="93"/>
        <v>8045</v>
      </c>
      <c r="AG223" s="29">
        <f t="shared" si="93"/>
        <v>8230</v>
      </c>
      <c r="AH223" s="29">
        <f t="shared" si="93"/>
        <v>8415</v>
      </c>
    </row>
    <row r="224" spans="1:34" ht="33.75" customHeight="1">
      <c r="A224" s="4"/>
      <c r="B224" s="30" t="s">
        <v>144</v>
      </c>
      <c r="C224" s="31" t="s">
        <v>3</v>
      </c>
      <c r="D224" s="29">
        <v>3295</v>
      </c>
      <c r="E224" s="29">
        <f>D224+215</f>
        <v>3510</v>
      </c>
      <c r="F224" s="29">
        <f aca="true" t="shared" si="94" ref="F224:AH224">E224+215</f>
        <v>3725</v>
      </c>
      <c r="G224" s="29">
        <f t="shared" si="94"/>
        <v>3940</v>
      </c>
      <c r="H224" s="29">
        <f t="shared" si="94"/>
        <v>4155</v>
      </c>
      <c r="I224" s="29">
        <f t="shared" si="94"/>
        <v>4370</v>
      </c>
      <c r="J224" s="29">
        <f t="shared" si="94"/>
        <v>4585</v>
      </c>
      <c r="K224" s="29">
        <f t="shared" si="94"/>
        <v>4800</v>
      </c>
      <c r="L224" s="29">
        <f t="shared" si="94"/>
        <v>5015</v>
      </c>
      <c r="M224" s="29">
        <f t="shared" si="94"/>
        <v>5230</v>
      </c>
      <c r="N224" s="29">
        <f t="shared" si="94"/>
        <v>5445</v>
      </c>
      <c r="O224" s="29">
        <f t="shared" si="94"/>
        <v>5660</v>
      </c>
      <c r="P224" s="29">
        <f t="shared" si="94"/>
        <v>5875</v>
      </c>
      <c r="Q224" s="29">
        <f t="shared" si="94"/>
        <v>6090</v>
      </c>
      <c r="R224" s="29">
        <f t="shared" si="94"/>
        <v>6305</v>
      </c>
      <c r="S224" s="29">
        <f t="shared" si="94"/>
        <v>6520</v>
      </c>
      <c r="T224" s="29">
        <f t="shared" si="94"/>
        <v>6735</v>
      </c>
      <c r="U224" s="29">
        <f t="shared" si="94"/>
        <v>6950</v>
      </c>
      <c r="V224" s="29">
        <f t="shared" si="94"/>
        <v>7165</v>
      </c>
      <c r="W224" s="29">
        <f t="shared" si="94"/>
        <v>7380</v>
      </c>
      <c r="X224" s="29">
        <f t="shared" si="94"/>
        <v>7595</v>
      </c>
      <c r="Y224" s="29">
        <f t="shared" si="94"/>
        <v>7810</v>
      </c>
      <c r="Z224" s="29">
        <f t="shared" si="94"/>
        <v>8025</v>
      </c>
      <c r="AA224" s="29">
        <f t="shared" si="94"/>
        <v>8240</v>
      </c>
      <c r="AB224" s="29">
        <f t="shared" si="94"/>
        <v>8455</v>
      </c>
      <c r="AC224" s="29">
        <f t="shared" si="94"/>
        <v>8670</v>
      </c>
      <c r="AD224" s="29">
        <f t="shared" si="94"/>
        <v>8885</v>
      </c>
      <c r="AE224" s="29">
        <f t="shared" si="94"/>
        <v>9100</v>
      </c>
      <c r="AF224" s="29">
        <f t="shared" si="94"/>
        <v>9315</v>
      </c>
      <c r="AG224" s="29">
        <f t="shared" si="94"/>
        <v>9530</v>
      </c>
      <c r="AH224" s="29">
        <f t="shared" si="94"/>
        <v>9745</v>
      </c>
    </row>
    <row r="225" spans="1:34" ht="33.75" customHeight="1">
      <c r="A225" s="4"/>
      <c r="B225" s="33" t="s">
        <v>327</v>
      </c>
      <c r="C225" s="31" t="s">
        <v>319</v>
      </c>
      <c r="D225" s="34">
        <v>3955</v>
      </c>
      <c r="E225" s="34">
        <f>D225+260</f>
        <v>4215</v>
      </c>
      <c r="F225" s="34">
        <f aca="true" t="shared" si="95" ref="F225:AH225">E225+260</f>
        <v>4475</v>
      </c>
      <c r="G225" s="34">
        <f t="shared" si="95"/>
        <v>4735</v>
      </c>
      <c r="H225" s="34">
        <f t="shared" si="95"/>
        <v>4995</v>
      </c>
      <c r="I225" s="34">
        <f t="shared" si="95"/>
        <v>5255</v>
      </c>
      <c r="J225" s="34">
        <f t="shared" si="95"/>
        <v>5515</v>
      </c>
      <c r="K225" s="34">
        <f t="shared" si="95"/>
        <v>5775</v>
      </c>
      <c r="L225" s="34">
        <f t="shared" si="95"/>
        <v>6035</v>
      </c>
      <c r="M225" s="34">
        <f t="shared" si="95"/>
        <v>6295</v>
      </c>
      <c r="N225" s="34">
        <f t="shared" si="95"/>
        <v>6555</v>
      </c>
      <c r="O225" s="34">
        <f t="shared" si="95"/>
        <v>6815</v>
      </c>
      <c r="P225" s="34">
        <f t="shared" si="95"/>
        <v>7075</v>
      </c>
      <c r="Q225" s="34">
        <f t="shared" si="95"/>
        <v>7335</v>
      </c>
      <c r="R225" s="34">
        <f t="shared" si="95"/>
        <v>7595</v>
      </c>
      <c r="S225" s="34">
        <f t="shared" si="95"/>
        <v>7855</v>
      </c>
      <c r="T225" s="34">
        <f t="shared" si="95"/>
        <v>8115</v>
      </c>
      <c r="U225" s="34">
        <f t="shared" si="95"/>
        <v>8375</v>
      </c>
      <c r="V225" s="34">
        <f t="shared" si="95"/>
        <v>8635</v>
      </c>
      <c r="W225" s="34">
        <f t="shared" si="95"/>
        <v>8895</v>
      </c>
      <c r="X225" s="34">
        <f t="shared" si="95"/>
        <v>9155</v>
      </c>
      <c r="Y225" s="34">
        <f t="shared" si="95"/>
        <v>9415</v>
      </c>
      <c r="Z225" s="34">
        <f t="shared" si="95"/>
        <v>9675</v>
      </c>
      <c r="AA225" s="34">
        <f t="shared" si="95"/>
        <v>9935</v>
      </c>
      <c r="AB225" s="34">
        <f t="shared" si="95"/>
        <v>10195</v>
      </c>
      <c r="AC225" s="34">
        <f t="shared" si="95"/>
        <v>10455</v>
      </c>
      <c r="AD225" s="34">
        <f t="shared" si="95"/>
        <v>10715</v>
      </c>
      <c r="AE225" s="34">
        <f t="shared" si="95"/>
        <v>10975</v>
      </c>
      <c r="AF225" s="34">
        <f t="shared" si="95"/>
        <v>11235</v>
      </c>
      <c r="AG225" s="34">
        <f t="shared" si="95"/>
        <v>11495</v>
      </c>
      <c r="AH225" s="34">
        <f t="shared" si="95"/>
        <v>11755</v>
      </c>
    </row>
    <row r="226" spans="1:34" ht="33.75" customHeight="1">
      <c r="A226" s="4"/>
      <c r="B226" s="55" t="s">
        <v>51</v>
      </c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6"/>
    </row>
    <row r="227" spans="1:34" ht="33.75" customHeight="1">
      <c r="A227" s="4"/>
      <c r="B227" s="57" t="s">
        <v>26</v>
      </c>
      <c r="C227" s="59" t="s">
        <v>27</v>
      </c>
      <c r="D227" s="54" t="s">
        <v>28</v>
      </c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6"/>
    </row>
    <row r="228" spans="1:34" ht="33.75" customHeight="1">
      <c r="A228" s="4"/>
      <c r="B228" s="58"/>
      <c r="C228" s="60"/>
      <c r="D228" s="29">
        <v>0</v>
      </c>
      <c r="E228" s="29">
        <v>1</v>
      </c>
      <c r="F228" s="29">
        <v>2</v>
      </c>
      <c r="G228" s="29">
        <v>3</v>
      </c>
      <c r="H228" s="29">
        <v>4</v>
      </c>
      <c r="I228" s="29">
        <v>5</v>
      </c>
      <c r="J228" s="29">
        <v>6</v>
      </c>
      <c r="K228" s="29">
        <v>7</v>
      </c>
      <c r="L228" s="29">
        <v>8</v>
      </c>
      <c r="M228" s="29">
        <v>9</v>
      </c>
      <c r="N228" s="29">
        <v>10</v>
      </c>
      <c r="O228" s="29">
        <v>11</v>
      </c>
      <c r="P228" s="29">
        <v>12</v>
      </c>
      <c r="Q228" s="29">
        <v>13</v>
      </c>
      <c r="R228" s="29">
        <v>14</v>
      </c>
      <c r="S228" s="29">
        <v>15</v>
      </c>
      <c r="T228" s="29">
        <v>16</v>
      </c>
      <c r="U228" s="29">
        <v>17</v>
      </c>
      <c r="V228" s="29">
        <v>18</v>
      </c>
      <c r="W228" s="29">
        <v>19</v>
      </c>
      <c r="X228" s="29">
        <v>20</v>
      </c>
      <c r="Y228" s="29">
        <v>21</v>
      </c>
      <c r="Z228" s="29">
        <v>22</v>
      </c>
      <c r="AA228" s="29">
        <v>23</v>
      </c>
      <c r="AB228" s="29">
        <v>24</v>
      </c>
      <c r="AC228" s="29">
        <v>25</v>
      </c>
      <c r="AD228" s="29">
        <v>26</v>
      </c>
      <c r="AE228" s="29">
        <v>27</v>
      </c>
      <c r="AF228" s="29">
        <v>28</v>
      </c>
      <c r="AG228" s="29">
        <v>29</v>
      </c>
      <c r="AH228" s="29">
        <v>30</v>
      </c>
    </row>
    <row r="229" spans="1:34" ht="33.75" customHeight="1">
      <c r="A229" s="4"/>
      <c r="B229" s="30" t="s">
        <v>145</v>
      </c>
      <c r="C229" s="31" t="s">
        <v>24</v>
      </c>
      <c r="D229" s="29">
        <v>275</v>
      </c>
      <c r="E229" s="29">
        <f aca="true" t="shared" si="96" ref="E229:J229">D229+20</f>
        <v>295</v>
      </c>
      <c r="F229" s="29">
        <f t="shared" si="96"/>
        <v>315</v>
      </c>
      <c r="G229" s="29">
        <f t="shared" si="96"/>
        <v>335</v>
      </c>
      <c r="H229" s="29">
        <f t="shared" si="96"/>
        <v>355</v>
      </c>
      <c r="I229" s="29">
        <f t="shared" si="96"/>
        <v>375</v>
      </c>
      <c r="J229" s="29">
        <f t="shared" si="96"/>
        <v>395</v>
      </c>
      <c r="K229" s="29">
        <v>415</v>
      </c>
      <c r="L229" s="29">
        <v>435</v>
      </c>
      <c r="M229" s="29">
        <v>455</v>
      </c>
      <c r="N229" s="29">
        <v>475</v>
      </c>
      <c r="O229" s="29">
        <v>500</v>
      </c>
      <c r="P229" s="29">
        <v>525</v>
      </c>
      <c r="Q229" s="29">
        <f>P229+25</f>
        <v>550</v>
      </c>
      <c r="R229" s="29">
        <f>Q229+25</f>
        <v>575</v>
      </c>
      <c r="S229" s="29">
        <f>R229+25</f>
        <v>600</v>
      </c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34" ht="33.75" customHeight="1">
      <c r="A230" s="4"/>
      <c r="B230" s="61" t="s">
        <v>146</v>
      </c>
      <c r="C230" s="59" t="s">
        <v>22</v>
      </c>
      <c r="D230" s="29">
        <v>430</v>
      </c>
      <c r="E230" s="29">
        <f>D230+24</f>
        <v>454</v>
      </c>
      <c r="F230" s="29">
        <f aca="true" t="shared" si="97" ref="F230:I231">E230+24</f>
        <v>478</v>
      </c>
      <c r="G230" s="29">
        <f t="shared" si="97"/>
        <v>502</v>
      </c>
      <c r="H230" s="29">
        <f t="shared" si="97"/>
        <v>526</v>
      </c>
      <c r="I230" s="29">
        <f t="shared" si="97"/>
        <v>550</v>
      </c>
      <c r="J230" s="29">
        <v>578</v>
      </c>
      <c r="K230" s="29">
        <v>606</v>
      </c>
      <c r="L230" s="29">
        <v>634</v>
      </c>
      <c r="M230" s="29">
        <v>662</v>
      </c>
      <c r="N230" s="29">
        <v>690</v>
      </c>
      <c r="O230" s="29">
        <v>718</v>
      </c>
      <c r="P230" s="29">
        <v>746</v>
      </c>
      <c r="Q230" s="29">
        <v>774</v>
      </c>
      <c r="R230" s="29">
        <v>802</v>
      </c>
      <c r="S230" s="29">
        <v>830</v>
      </c>
      <c r="T230" s="29">
        <v>860</v>
      </c>
      <c r="U230" s="29">
        <v>890</v>
      </c>
      <c r="V230" s="29">
        <v>920</v>
      </c>
      <c r="W230" s="29">
        <v>950</v>
      </c>
      <c r="X230" s="29">
        <v>980</v>
      </c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</row>
    <row r="231" spans="1:34" ht="33.75" customHeight="1">
      <c r="A231" s="4"/>
      <c r="B231" s="58"/>
      <c r="C231" s="60"/>
      <c r="D231" s="29">
        <v>430</v>
      </c>
      <c r="E231" s="29">
        <f>D231+24</f>
        <v>454</v>
      </c>
      <c r="F231" s="29">
        <f t="shared" si="97"/>
        <v>478</v>
      </c>
      <c r="G231" s="29">
        <f t="shared" si="97"/>
        <v>502</v>
      </c>
      <c r="H231" s="29">
        <f t="shared" si="97"/>
        <v>526</v>
      </c>
      <c r="I231" s="29">
        <f t="shared" si="97"/>
        <v>550</v>
      </c>
      <c r="J231" s="29">
        <v>578</v>
      </c>
      <c r="K231" s="29">
        <v>578</v>
      </c>
      <c r="L231" s="29">
        <v>606</v>
      </c>
      <c r="M231" s="29">
        <v>634</v>
      </c>
      <c r="N231" s="29">
        <v>662</v>
      </c>
      <c r="O231" s="29">
        <v>690</v>
      </c>
      <c r="P231" s="29">
        <v>746</v>
      </c>
      <c r="Q231" s="29">
        <v>774</v>
      </c>
      <c r="R231" s="29">
        <v>802</v>
      </c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</row>
    <row r="232" spans="1:34" ht="33.75" customHeight="1">
      <c r="A232" s="4"/>
      <c r="B232" s="30" t="s">
        <v>147</v>
      </c>
      <c r="C232" s="59" t="s">
        <v>19</v>
      </c>
      <c r="D232" s="29">
        <v>700</v>
      </c>
      <c r="E232" s="29">
        <f aca="true" t="shared" si="98" ref="E232:X232">D232+35</f>
        <v>735</v>
      </c>
      <c r="F232" s="29">
        <f t="shared" si="98"/>
        <v>770</v>
      </c>
      <c r="G232" s="29">
        <f t="shared" si="98"/>
        <v>805</v>
      </c>
      <c r="H232" s="29">
        <f t="shared" si="98"/>
        <v>840</v>
      </c>
      <c r="I232" s="29">
        <f t="shared" si="98"/>
        <v>875</v>
      </c>
      <c r="J232" s="29">
        <f t="shared" si="98"/>
        <v>910</v>
      </c>
      <c r="K232" s="29">
        <f t="shared" si="98"/>
        <v>945</v>
      </c>
      <c r="L232" s="29">
        <f t="shared" si="98"/>
        <v>980</v>
      </c>
      <c r="M232" s="29">
        <f t="shared" si="98"/>
        <v>1015</v>
      </c>
      <c r="N232" s="29">
        <f t="shared" si="98"/>
        <v>1050</v>
      </c>
      <c r="O232" s="29">
        <f t="shared" si="98"/>
        <v>1085</v>
      </c>
      <c r="P232" s="29">
        <f t="shared" si="98"/>
        <v>1120</v>
      </c>
      <c r="Q232" s="29">
        <f t="shared" si="98"/>
        <v>1155</v>
      </c>
      <c r="R232" s="29">
        <f t="shared" si="98"/>
        <v>1190</v>
      </c>
      <c r="S232" s="29">
        <f t="shared" si="98"/>
        <v>1225</v>
      </c>
      <c r="T232" s="29">
        <f t="shared" si="98"/>
        <v>1260</v>
      </c>
      <c r="U232" s="29">
        <f t="shared" si="98"/>
        <v>1295</v>
      </c>
      <c r="V232" s="29">
        <f t="shared" si="98"/>
        <v>1330</v>
      </c>
      <c r="W232" s="29">
        <f t="shared" si="98"/>
        <v>1365</v>
      </c>
      <c r="X232" s="29">
        <f t="shared" si="98"/>
        <v>1400</v>
      </c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</row>
    <row r="233" spans="1:34" ht="33.75" customHeight="1">
      <c r="A233" s="4"/>
      <c r="B233" s="30" t="s">
        <v>39</v>
      </c>
      <c r="C233" s="60"/>
      <c r="D233" s="29">
        <v>735</v>
      </c>
      <c r="E233" s="29">
        <v>770</v>
      </c>
      <c r="F233" s="29">
        <v>840</v>
      </c>
      <c r="G233" s="29">
        <v>875</v>
      </c>
      <c r="H233" s="29">
        <v>910</v>
      </c>
      <c r="I233" s="29">
        <v>945</v>
      </c>
      <c r="J233" s="29">
        <v>980</v>
      </c>
      <c r="K233" s="29">
        <v>1050</v>
      </c>
      <c r="L233" s="29">
        <v>1085</v>
      </c>
      <c r="M233" s="29">
        <v>1155</v>
      </c>
      <c r="N233" s="29">
        <v>1190</v>
      </c>
      <c r="O233" s="29">
        <v>1225</v>
      </c>
      <c r="P233" s="29">
        <v>1260</v>
      </c>
      <c r="Q233" s="29">
        <v>1295</v>
      </c>
      <c r="R233" s="29">
        <v>1330</v>
      </c>
      <c r="S233" s="29">
        <v>1365</v>
      </c>
      <c r="T233" s="29">
        <v>1400</v>
      </c>
      <c r="U233" s="29">
        <v>1400</v>
      </c>
      <c r="V233" s="29">
        <v>1400</v>
      </c>
      <c r="W233" s="29">
        <v>1400</v>
      </c>
      <c r="X233" s="29">
        <v>1400</v>
      </c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</row>
    <row r="234" spans="1:34" ht="33.75" customHeight="1">
      <c r="A234" s="4"/>
      <c r="B234" s="30" t="s">
        <v>13</v>
      </c>
      <c r="C234" s="31" t="s">
        <v>18</v>
      </c>
      <c r="D234" s="29">
        <v>95</v>
      </c>
      <c r="E234" s="29">
        <v>99</v>
      </c>
      <c r="F234" s="29">
        <v>104</v>
      </c>
      <c r="G234" s="29">
        <v>109</v>
      </c>
      <c r="H234" s="29">
        <v>113</v>
      </c>
      <c r="I234" s="29">
        <v>118</v>
      </c>
      <c r="J234" s="29">
        <v>123</v>
      </c>
      <c r="K234" s="29">
        <v>128</v>
      </c>
      <c r="L234" s="29">
        <v>132</v>
      </c>
      <c r="M234" s="29">
        <v>137</v>
      </c>
      <c r="N234" s="29">
        <v>142</v>
      </c>
      <c r="O234" s="29">
        <v>146</v>
      </c>
      <c r="P234" s="29">
        <v>151</v>
      </c>
      <c r="Q234" s="29">
        <v>156</v>
      </c>
      <c r="R234" s="29">
        <v>161</v>
      </c>
      <c r="S234" s="29">
        <v>165</v>
      </c>
      <c r="T234" s="29">
        <v>170</v>
      </c>
      <c r="U234" s="29">
        <v>175</v>
      </c>
      <c r="V234" s="29">
        <v>180</v>
      </c>
      <c r="W234" s="29">
        <v>184</v>
      </c>
      <c r="X234" s="29">
        <v>189</v>
      </c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</row>
    <row r="235" spans="1:34" ht="33.75" customHeight="1">
      <c r="A235" s="4"/>
      <c r="B235" s="30" t="s">
        <v>13</v>
      </c>
      <c r="C235" s="31" t="s">
        <v>17</v>
      </c>
      <c r="D235" s="29">
        <v>126</v>
      </c>
      <c r="E235" s="29">
        <v>132</v>
      </c>
      <c r="F235" s="29">
        <v>139</v>
      </c>
      <c r="G235" s="29">
        <v>145</v>
      </c>
      <c r="H235" s="29">
        <v>151</v>
      </c>
      <c r="I235" s="29">
        <v>158</v>
      </c>
      <c r="J235" s="29">
        <v>164</v>
      </c>
      <c r="K235" s="29">
        <v>170</v>
      </c>
      <c r="L235" s="29">
        <v>176</v>
      </c>
      <c r="M235" s="29">
        <v>183</v>
      </c>
      <c r="N235" s="29">
        <v>189</v>
      </c>
      <c r="O235" s="29">
        <v>195</v>
      </c>
      <c r="P235" s="29">
        <v>202</v>
      </c>
      <c r="Q235" s="29">
        <v>208</v>
      </c>
      <c r="R235" s="29">
        <v>214</v>
      </c>
      <c r="S235" s="29">
        <v>221</v>
      </c>
      <c r="T235" s="29">
        <v>227</v>
      </c>
      <c r="U235" s="29">
        <v>233</v>
      </c>
      <c r="V235" s="29">
        <v>239</v>
      </c>
      <c r="W235" s="29">
        <v>246</v>
      </c>
      <c r="X235" s="29">
        <v>252</v>
      </c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</row>
    <row r="236" spans="1:34" ht="33.75" customHeight="1">
      <c r="A236" s="4"/>
      <c r="B236" s="30" t="s">
        <v>148</v>
      </c>
      <c r="C236" s="31" t="s">
        <v>15</v>
      </c>
      <c r="D236" s="29">
        <v>910</v>
      </c>
      <c r="E236" s="29">
        <f>D236+46</f>
        <v>956</v>
      </c>
      <c r="F236" s="29">
        <f aca="true" t="shared" si="99" ref="F236:X236">E236+46</f>
        <v>1002</v>
      </c>
      <c r="G236" s="29">
        <f t="shared" si="99"/>
        <v>1048</v>
      </c>
      <c r="H236" s="29">
        <f t="shared" si="99"/>
        <v>1094</v>
      </c>
      <c r="I236" s="29">
        <f t="shared" si="99"/>
        <v>1140</v>
      </c>
      <c r="J236" s="29">
        <f t="shared" si="99"/>
        <v>1186</v>
      </c>
      <c r="K236" s="29">
        <f t="shared" si="99"/>
        <v>1232</v>
      </c>
      <c r="L236" s="29">
        <f t="shared" si="99"/>
        <v>1278</v>
      </c>
      <c r="M236" s="29">
        <f t="shared" si="99"/>
        <v>1324</v>
      </c>
      <c r="N236" s="29">
        <f t="shared" si="99"/>
        <v>1370</v>
      </c>
      <c r="O236" s="29">
        <f t="shared" si="99"/>
        <v>1416</v>
      </c>
      <c r="P236" s="29">
        <f t="shared" si="99"/>
        <v>1462</v>
      </c>
      <c r="Q236" s="29">
        <f t="shared" si="99"/>
        <v>1508</v>
      </c>
      <c r="R236" s="29">
        <f t="shared" si="99"/>
        <v>1554</v>
      </c>
      <c r="S236" s="29">
        <f t="shared" si="99"/>
        <v>1600</v>
      </c>
      <c r="T236" s="29">
        <f t="shared" si="99"/>
        <v>1646</v>
      </c>
      <c r="U236" s="29">
        <f t="shared" si="99"/>
        <v>1692</v>
      </c>
      <c r="V236" s="29">
        <f t="shared" si="99"/>
        <v>1738</v>
      </c>
      <c r="W236" s="29">
        <f t="shared" si="99"/>
        <v>1784</v>
      </c>
      <c r="X236" s="29">
        <f t="shared" si="99"/>
        <v>1830</v>
      </c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</row>
    <row r="237" spans="1:34" ht="33.75" customHeight="1">
      <c r="A237" s="4"/>
      <c r="B237" s="30" t="s">
        <v>13</v>
      </c>
      <c r="C237" s="32" t="s">
        <v>14</v>
      </c>
      <c r="D237" s="29">
        <v>25</v>
      </c>
      <c r="E237" s="29">
        <v>27</v>
      </c>
      <c r="F237" s="29">
        <v>28</v>
      </c>
      <c r="G237" s="29">
        <v>29</v>
      </c>
      <c r="H237" s="29">
        <v>31</v>
      </c>
      <c r="I237" s="29">
        <v>32</v>
      </c>
      <c r="J237" s="29">
        <v>33</v>
      </c>
      <c r="K237" s="29">
        <v>34</v>
      </c>
      <c r="L237" s="29">
        <v>36</v>
      </c>
      <c r="M237" s="29">
        <v>37</v>
      </c>
      <c r="N237" s="29">
        <v>38</v>
      </c>
      <c r="O237" s="29">
        <v>40</v>
      </c>
      <c r="P237" s="29">
        <v>41</v>
      </c>
      <c r="Q237" s="29">
        <v>42</v>
      </c>
      <c r="R237" s="29">
        <v>43</v>
      </c>
      <c r="S237" s="29">
        <v>44</v>
      </c>
      <c r="T237" s="29">
        <v>45</v>
      </c>
      <c r="U237" s="29">
        <v>46</v>
      </c>
      <c r="V237" s="29">
        <v>46</v>
      </c>
      <c r="W237" s="29">
        <v>47</v>
      </c>
      <c r="X237" s="29">
        <v>48</v>
      </c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</row>
    <row r="238" spans="1:34" ht="33.75" customHeight="1">
      <c r="A238" s="4"/>
      <c r="B238" s="30" t="s">
        <v>67</v>
      </c>
      <c r="C238" s="32" t="s">
        <v>68</v>
      </c>
      <c r="D238" s="29">
        <v>46</v>
      </c>
      <c r="E238" s="29">
        <v>48</v>
      </c>
      <c r="F238" s="29">
        <v>50</v>
      </c>
      <c r="G238" s="29">
        <v>52</v>
      </c>
      <c r="H238" s="29">
        <v>55</v>
      </c>
      <c r="I238" s="29">
        <v>57</v>
      </c>
      <c r="J238" s="29">
        <v>59</v>
      </c>
      <c r="K238" s="29">
        <v>62</v>
      </c>
      <c r="L238" s="29">
        <v>64</v>
      </c>
      <c r="M238" s="29">
        <v>66</v>
      </c>
      <c r="N238" s="29">
        <v>69</v>
      </c>
      <c r="O238" s="29">
        <v>71</v>
      </c>
      <c r="P238" s="29">
        <v>73</v>
      </c>
      <c r="Q238" s="29">
        <v>75</v>
      </c>
      <c r="R238" s="29">
        <v>78</v>
      </c>
      <c r="S238" s="29">
        <v>80</v>
      </c>
      <c r="T238" s="29">
        <v>82</v>
      </c>
      <c r="U238" s="29">
        <v>85</v>
      </c>
      <c r="V238" s="29">
        <v>87</v>
      </c>
      <c r="W238" s="29">
        <v>89</v>
      </c>
      <c r="X238" s="29">
        <v>92</v>
      </c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</row>
    <row r="239" spans="1:34" ht="33.75" customHeight="1">
      <c r="A239" s="4"/>
      <c r="B239" s="30" t="s">
        <v>69</v>
      </c>
      <c r="C239" s="32" t="s">
        <v>70</v>
      </c>
      <c r="D239" s="29">
        <v>91</v>
      </c>
      <c r="E239" s="29">
        <v>96</v>
      </c>
      <c r="F239" s="29">
        <v>100</v>
      </c>
      <c r="G239" s="29">
        <v>105</v>
      </c>
      <c r="H239" s="29">
        <v>109</v>
      </c>
      <c r="I239" s="29">
        <v>114</v>
      </c>
      <c r="J239" s="29">
        <v>119</v>
      </c>
      <c r="K239" s="29">
        <v>123</v>
      </c>
      <c r="L239" s="29">
        <v>128</v>
      </c>
      <c r="M239" s="29">
        <v>132</v>
      </c>
      <c r="N239" s="29">
        <v>137</v>
      </c>
      <c r="O239" s="29">
        <v>142</v>
      </c>
      <c r="P239" s="29">
        <v>146</v>
      </c>
      <c r="Q239" s="29">
        <v>151</v>
      </c>
      <c r="R239" s="29">
        <v>155</v>
      </c>
      <c r="S239" s="29">
        <v>160</v>
      </c>
      <c r="T239" s="29">
        <v>165</v>
      </c>
      <c r="U239" s="29">
        <v>169</v>
      </c>
      <c r="V239" s="29">
        <v>174</v>
      </c>
      <c r="W239" s="29">
        <v>178</v>
      </c>
      <c r="X239" s="29">
        <v>183</v>
      </c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</row>
    <row r="240" spans="1:34" ht="33.75" customHeight="1">
      <c r="A240" s="4"/>
      <c r="B240" s="30" t="s">
        <v>149</v>
      </c>
      <c r="C240" s="31" t="s">
        <v>12</v>
      </c>
      <c r="D240" s="29">
        <v>915</v>
      </c>
      <c r="E240" s="29">
        <f>D240+61</f>
        <v>976</v>
      </c>
      <c r="F240" s="29">
        <f aca="true" t="shared" si="100" ref="F240:S240">E240+61</f>
        <v>1037</v>
      </c>
      <c r="G240" s="29">
        <f t="shared" si="100"/>
        <v>1098</v>
      </c>
      <c r="H240" s="29">
        <f t="shared" si="100"/>
        <v>1159</v>
      </c>
      <c r="I240" s="29">
        <f t="shared" si="100"/>
        <v>1220</v>
      </c>
      <c r="J240" s="29">
        <f t="shared" si="100"/>
        <v>1281</v>
      </c>
      <c r="K240" s="29">
        <f t="shared" si="100"/>
        <v>1342</v>
      </c>
      <c r="L240" s="29">
        <f t="shared" si="100"/>
        <v>1403</v>
      </c>
      <c r="M240" s="29">
        <f t="shared" si="100"/>
        <v>1464</v>
      </c>
      <c r="N240" s="29">
        <f t="shared" si="100"/>
        <v>1525</v>
      </c>
      <c r="O240" s="29">
        <f t="shared" si="100"/>
        <v>1586</v>
      </c>
      <c r="P240" s="29">
        <f t="shared" si="100"/>
        <v>1647</v>
      </c>
      <c r="Q240" s="29">
        <f t="shared" si="100"/>
        <v>1708</v>
      </c>
      <c r="R240" s="29">
        <f t="shared" si="100"/>
        <v>1769</v>
      </c>
      <c r="S240" s="29">
        <f t="shared" si="100"/>
        <v>1830</v>
      </c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</row>
    <row r="241" spans="1:34" ht="33.75" customHeight="1">
      <c r="A241" s="4"/>
      <c r="B241" s="30" t="s">
        <v>150</v>
      </c>
      <c r="C241" s="59" t="s">
        <v>8</v>
      </c>
      <c r="D241" s="29">
        <v>1275</v>
      </c>
      <c r="E241" s="29">
        <f>D241+86</f>
        <v>1361</v>
      </c>
      <c r="F241" s="29">
        <f aca="true" t="shared" si="101" ref="F241:S241">E241+86</f>
        <v>1447</v>
      </c>
      <c r="G241" s="29">
        <f t="shared" si="101"/>
        <v>1533</v>
      </c>
      <c r="H241" s="29">
        <f t="shared" si="101"/>
        <v>1619</v>
      </c>
      <c r="I241" s="29">
        <f t="shared" si="101"/>
        <v>1705</v>
      </c>
      <c r="J241" s="29">
        <f t="shared" si="101"/>
        <v>1791</v>
      </c>
      <c r="K241" s="29">
        <f t="shared" si="101"/>
        <v>1877</v>
      </c>
      <c r="L241" s="29">
        <f t="shared" si="101"/>
        <v>1963</v>
      </c>
      <c r="M241" s="29">
        <f t="shared" si="101"/>
        <v>2049</v>
      </c>
      <c r="N241" s="29">
        <f t="shared" si="101"/>
        <v>2135</v>
      </c>
      <c r="O241" s="29">
        <f t="shared" si="101"/>
        <v>2221</v>
      </c>
      <c r="P241" s="29">
        <f t="shared" si="101"/>
        <v>2307</v>
      </c>
      <c r="Q241" s="29">
        <f t="shared" si="101"/>
        <v>2393</v>
      </c>
      <c r="R241" s="29">
        <f t="shared" si="101"/>
        <v>2479</v>
      </c>
      <c r="S241" s="29">
        <f t="shared" si="101"/>
        <v>2565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</row>
    <row r="242" spans="1:34" ht="33.75" customHeight="1">
      <c r="A242" s="4"/>
      <c r="B242" s="30" t="s">
        <v>10</v>
      </c>
      <c r="C242" s="62"/>
      <c r="D242" s="29">
        <v>1372</v>
      </c>
      <c r="E242" s="29">
        <v>1446</v>
      </c>
      <c r="F242" s="29">
        <v>1480</v>
      </c>
      <c r="G242" s="29">
        <v>1535</v>
      </c>
      <c r="H242" s="29">
        <v>1589</v>
      </c>
      <c r="I242" s="29">
        <v>1643</v>
      </c>
      <c r="J242" s="29">
        <v>1697</v>
      </c>
      <c r="K242" s="29">
        <v>1751</v>
      </c>
      <c r="L242" s="29">
        <v>1805</v>
      </c>
      <c r="M242" s="29">
        <v>1860</v>
      </c>
      <c r="N242" s="29">
        <v>1914</v>
      </c>
      <c r="O242" s="29">
        <v>1968</v>
      </c>
      <c r="P242" s="29">
        <v>2022</v>
      </c>
      <c r="Q242" s="29">
        <v>2066</v>
      </c>
      <c r="R242" s="29">
        <v>2120</v>
      </c>
      <c r="S242" s="29">
        <v>2174</v>
      </c>
      <c r="T242" s="29">
        <v>2228</v>
      </c>
      <c r="U242" s="29">
        <v>2282</v>
      </c>
      <c r="V242" s="29">
        <v>2334</v>
      </c>
      <c r="W242" s="29">
        <v>2389</v>
      </c>
      <c r="X242" s="29">
        <v>2443</v>
      </c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</row>
    <row r="243" spans="1:34" ht="33.75" customHeight="1">
      <c r="A243" s="4"/>
      <c r="B243" s="30" t="s">
        <v>36</v>
      </c>
      <c r="C243" s="60"/>
      <c r="D243" s="29">
        <v>1447</v>
      </c>
      <c r="E243" s="29">
        <v>1447</v>
      </c>
      <c r="F243" s="29">
        <v>1533</v>
      </c>
      <c r="G243" s="29">
        <v>1619</v>
      </c>
      <c r="H243" s="29">
        <v>1619</v>
      </c>
      <c r="I243" s="29">
        <v>1705</v>
      </c>
      <c r="J243" s="29">
        <v>1705</v>
      </c>
      <c r="K243" s="29">
        <v>1791</v>
      </c>
      <c r="L243" s="29">
        <v>1877</v>
      </c>
      <c r="M243" s="29">
        <v>1877</v>
      </c>
      <c r="N243" s="29">
        <v>1963</v>
      </c>
      <c r="O243" s="29">
        <v>2049</v>
      </c>
      <c r="P243" s="29">
        <v>2049</v>
      </c>
      <c r="Q243" s="29">
        <v>2135</v>
      </c>
      <c r="R243" s="29">
        <v>2221</v>
      </c>
      <c r="S243" s="29">
        <v>2307</v>
      </c>
      <c r="T243" s="29">
        <v>2307</v>
      </c>
      <c r="U243" s="29">
        <v>2393</v>
      </c>
      <c r="V243" s="29">
        <v>2476</v>
      </c>
      <c r="W243" s="29">
        <v>1565</v>
      </c>
      <c r="X243" s="29">
        <v>2565</v>
      </c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</row>
    <row r="244" spans="1:34" ht="33.75" customHeight="1">
      <c r="A244" s="4"/>
      <c r="B244" s="30" t="s">
        <v>151</v>
      </c>
      <c r="C244" s="31" t="s">
        <v>7</v>
      </c>
      <c r="D244" s="29">
        <v>1725</v>
      </c>
      <c r="E244" s="29">
        <f>D244+116</f>
        <v>1841</v>
      </c>
      <c r="F244" s="29">
        <f aca="true" t="shared" si="102" ref="F244:AH244">E244+116</f>
        <v>1957</v>
      </c>
      <c r="G244" s="29">
        <f t="shared" si="102"/>
        <v>2073</v>
      </c>
      <c r="H244" s="29">
        <f t="shared" si="102"/>
        <v>2189</v>
      </c>
      <c r="I244" s="29">
        <f t="shared" si="102"/>
        <v>2305</v>
      </c>
      <c r="J244" s="29">
        <f t="shared" si="102"/>
        <v>2421</v>
      </c>
      <c r="K244" s="29">
        <f t="shared" si="102"/>
        <v>2537</v>
      </c>
      <c r="L244" s="29">
        <f t="shared" si="102"/>
        <v>2653</v>
      </c>
      <c r="M244" s="29">
        <f t="shared" si="102"/>
        <v>2769</v>
      </c>
      <c r="N244" s="29">
        <f t="shared" si="102"/>
        <v>2885</v>
      </c>
      <c r="O244" s="29">
        <f t="shared" si="102"/>
        <v>3001</v>
      </c>
      <c r="P244" s="29">
        <f t="shared" si="102"/>
        <v>3117</v>
      </c>
      <c r="Q244" s="29">
        <f t="shared" si="102"/>
        <v>3233</v>
      </c>
      <c r="R244" s="29">
        <f t="shared" si="102"/>
        <v>3349</v>
      </c>
      <c r="S244" s="29">
        <f t="shared" si="102"/>
        <v>3465</v>
      </c>
      <c r="T244" s="29">
        <f t="shared" si="102"/>
        <v>3581</v>
      </c>
      <c r="U244" s="29">
        <f t="shared" si="102"/>
        <v>3697</v>
      </c>
      <c r="V244" s="29">
        <f t="shared" si="102"/>
        <v>3813</v>
      </c>
      <c r="W244" s="29">
        <f t="shared" si="102"/>
        <v>3929</v>
      </c>
      <c r="X244" s="29">
        <f t="shared" si="102"/>
        <v>4045</v>
      </c>
      <c r="Y244" s="29">
        <f t="shared" si="102"/>
        <v>4161</v>
      </c>
      <c r="Z244" s="29">
        <f t="shared" si="102"/>
        <v>4277</v>
      </c>
      <c r="AA244" s="29">
        <f t="shared" si="102"/>
        <v>4393</v>
      </c>
      <c r="AB244" s="29">
        <f t="shared" si="102"/>
        <v>4509</v>
      </c>
      <c r="AC244" s="29">
        <f t="shared" si="102"/>
        <v>4625</v>
      </c>
      <c r="AD244" s="29">
        <f t="shared" si="102"/>
        <v>4741</v>
      </c>
      <c r="AE244" s="29">
        <f t="shared" si="102"/>
        <v>4857</v>
      </c>
      <c r="AF244" s="29">
        <f t="shared" si="102"/>
        <v>4973</v>
      </c>
      <c r="AG244" s="29">
        <f t="shared" si="102"/>
        <v>5089</v>
      </c>
      <c r="AH244" s="29">
        <f t="shared" si="102"/>
        <v>5205</v>
      </c>
    </row>
    <row r="245" spans="1:34" ht="33.75" customHeight="1">
      <c r="A245" s="4"/>
      <c r="B245" s="30" t="s">
        <v>152</v>
      </c>
      <c r="C245" s="31" t="s">
        <v>5</v>
      </c>
      <c r="D245" s="29">
        <v>2590</v>
      </c>
      <c r="E245" s="29">
        <f>D245+175</f>
        <v>2765</v>
      </c>
      <c r="F245" s="29">
        <f aca="true" t="shared" si="103" ref="F245:AH245">E245+175</f>
        <v>2940</v>
      </c>
      <c r="G245" s="29">
        <f t="shared" si="103"/>
        <v>3115</v>
      </c>
      <c r="H245" s="29">
        <f t="shared" si="103"/>
        <v>3290</v>
      </c>
      <c r="I245" s="29">
        <f t="shared" si="103"/>
        <v>3465</v>
      </c>
      <c r="J245" s="29">
        <f t="shared" si="103"/>
        <v>3640</v>
      </c>
      <c r="K245" s="29">
        <f t="shared" si="103"/>
        <v>3815</v>
      </c>
      <c r="L245" s="29">
        <f t="shared" si="103"/>
        <v>3990</v>
      </c>
      <c r="M245" s="29">
        <f t="shared" si="103"/>
        <v>4165</v>
      </c>
      <c r="N245" s="29">
        <f t="shared" si="103"/>
        <v>4340</v>
      </c>
      <c r="O245" s="29">
        <f t="shared" si="103"/>
        <v>4515</v>
      </c>
      <c r="P245" s="29">
        <f t="shared" si="103"/>
        <v>4690</v>
      </c>
      <c r="Q245" s="29">
        <f t="shared" si="103"/>
        <v>4865</v>
      </c>
      <c r="R245" s="29">
        <f t="shared" si="103"/>
        <v>5040</v>
      </c>
      <c r="S245" s="29">
        <f t="shared" si="103"/>
        <v>5215</v>
      </c>
      <c r="T245" s="29">
        <f t="shared" si="103"/>
        <v>5390</v>
      </c>
      <c r="U245" s="29">
        <f t="shared" si="103"/>
        <v>5565</v>
      </c>
      <c r="V245" s="29">
        <f t="shared" si="103"/>
        <v>5740</v>
      </c>
      <c r="W245" s="29">
        <f t="shared" si="103"/>
        <v>5915</v>
      </c>
      <c r="X245" s="29">
        <f t="shared" si="103"/>
        <v>6090</v>
      </c>
      <c r="Y245" s="29">
        <f t="shared" si="103"/>
        <v>6265</v>
      </c>
      <c r="Z245" s="29">
        <f t="shared" si="103"/>
        <v>6440</v>
      </c>
      <c r="AA245" s="29">
        <f t="shared" si="103"/>
        <v>6615</v>
      </c>
      <c r="AB245" s="29">
        <f t="shared" si="103"/>
        <v>6790</v>
      </c>
      <c r="AC245" s="29">
        <f t="shared" si="103"/>
        <v>6965</v>
      </c>
      <c r="AD245" s="29">
        <f t="shared" si="103"/>
        <v>7140</v>
      </c>
      <c r="AE245" s="29">
        <f t="shared" si="103"/>
        <v>7315</v>
      </c>
      <c r="AF245" s="29">
        <f t="shared" si="103"/>
        <v>7490</v>
      </c>
      <c r="AG245" s="29">
        <f t="shared" si="103"/>
        <v>7665</v>
      </c>
      <c r="AH245" s="29">
        <f t="shared" si="103"/>
        <v>7840</v>
      </c>
    </row>
    <row r="246" spans="1:34" ht="33.75" customHeight="1">
      <c r="A246" s="4"/>
      <c r="B246" s="30" t="s">
        <v>153</v>
      </c>
      <c r="C246" s="31" t="s">
        <v>2</v>
      </c>
      <c r="D246" s="29">
        <v>2980</v>
      </c>
      <c r="E246" s="29">
        <f>D246+200</f>
        <v>3180</v>
      </c>
      <c r="F246" s="29">
        <f aca="true" t="shared" si="104" ref="F246:AH246">E246+200</f>
        <v>3380</v>
      </c>
      <c r="G246" s="29">
        <f t="shared" si="104"/>
        <v>3580</v>
      </c>
      <c r="H246" s="29">
        <f t="shared" si="104"/>
        <v>3780</v>
      </c>
      <c r="I246" s="29">
        <f t="shared" si="104"/>
        <v>3980</v>
      </c>
      <c r="J246" s="29">
        <f t="shared" si="104"/>
        <v>4180</v>
      </c>
      <c r="K246" s="29">
        <f t="shared" si="104"/>
        <v>4380</v>
      </c>
      <c r="L246" s="29">
        <f t="shared" si="104"/>
        <v>4580</v>
      </c>
      <c r="M246" s="29">
        <f t="shared" si="104"/>
        <v>4780</v>
      </c>
      <c r="N246" s="29">
        <f t="shared" si="104"/>
        <v>4980</v>
      </c>
      <c r="O246" s="29">
        <f t="shared" si="104"/>
        <v>5180</v>
      </c>
      <c r="P246" s="29">
        <f t="shared" si="104"/>
        <v>5380</v>
      </c>
      <c r="Q246" s="29">
        <f t="shared" si="104"/>
        <v>5580</v>
      </c>
      <c r="R246" s="29">
        <f t="shared" si="104"/>
        <v>5780</v>
      </c>
      <c r="S246" s="29">
        <f t="shared" si="104"/>
        <v>5980</v>
      </c>
      <c r="T246" s="29">
        <f t="shared" si="104"/>
        <v>6180</v>
      </c>
      <c r="U246" s="29">
        <f t="shared" si="104"/>
        <v>6380</v>
      </c>
      <c r="V246" s="29">
        <f t="shared" si="104"/>
        <v>6580</v>
      </c>
      <c r="W246" s="29">
        <f t="shared" si="104"/>
        <v>6780</v>
      </c>
      <c r="X246" s="29">
        <f t="shared" si="104"/>
        <v>6980</v>
      </c>
      <c r="Y246" s="29">
        <f t="shared" si="104"/>
        <v>7180</v>
      </c>
      <c r="Z246" s="29">
        <f t="shared" si="104"/>
        <v>7380</v>
      </c>
      <c r="AA246" s="29">
        <f t="shared" si="104"/>
        <v>7580</v>
      </c>
      <c r="AB246" s="29">
        <f t="shared" si="104"/>
        <v>7780</v>
      </c>
      <c r="AC246" s="29">
        <f t="shared" si="104"/>
        <v>7980</v>
      </c>
      <c r="AD246" s="29">
        <f t="shared" si="104"/>
        <v>8180</v>
      </c>
      <c r="AE246" s="29">
        <f t="shared" si="104"/>
        <v>8380</v>
      </c>
      <c r="AF246" s="29">
        <f t="shared" si="104"/>
        <v>8580</v>
      </c>
      <c r="AG246" s="29">
        <f t="shared" si="104"/>
        <v>8780</v>
      </c>
      <c r="AH246" s="29">
        <f t="shared" si="104"/>
        <v>8980</v>
      </c>
    </row>
    <row r="247" spans="1:34" ht="33.75" customHeight="1">
      <c r="A247" s="4"/>
      <c r="B247" s="30" t="s">
        <v>317</v>
      </c>
      <c r="C247" s="31" t="s">
        <v>3</v>
      </c>
      <c r="D247" s="29">
        <v>3430</v>
      </c>
      <c r="E247" s="29">
        <f>D247+230</f>
        <v>3660</v>
      </c>
      <c r="F247" s="29">
        <f aca="true" t="shared" si="105" ref="F247:AH247">E247+230</f>
        <v>3890</v>
      </c>
      <c r="G247" s="29">
        <f t="shared" si="105"/>
        <v>4120</v>
      </c>
      <c r="H247" s="29">
        <f t="shared" si="105"/>
        <v>4350</v>
      </c>
      <c r="I247" s="29">
        <f t="shared" si="105"/>
        <v>4580</v>
      </c>
      <c r="J247" s="29">
        <f t="shared" si="105"/>
        <v>4810</v>
      </c>
      <c r="K247" s="29">
        <f t="shared" si="105"/>
        <v>5040</v>
      </c>
      <c r="L247" s="29">
        <f t="shared" si="105"/>
        <v>5270</v>
      </c>
      <c r="M247" s="29">
        <f t="shared" si="105"/>
        <v>5500</v>
      </c>
      <c r="N247" s="29">
        <f t="shared" si="105"/>
        <v>5730</v>
      </c>
      <c r="O247" s="29">
        <f t="shared" si="105"/>
        <v>5960</v>
      </c>
      <c r="P247" s="29">
        <f t="shared" si="105"/>
        <v>6190</v>
      </c>
      <c r="Q247" s="29">
        <f t="shared" si="105"/>
        <v>6420</v>
      </c>
      <c r="R247" s="29">
        <f t="shared" si="105"/>
        <v>6650</v>
      </c>
      <c r="S247" s="29">
        <f t="shared" si="105"/>
        <v>6880</v>
      </c>
      <c r="T247" s="29">
        <f t="shared" si="105"/>
        <v>7110</v>
      </c>
      <c r="U247" s="29">
        <f t="shared" si="105"/>
        <v>7340</v>
      </c>
      <c r="V247" s="29">
        <f t="shared" si="105"/>
        <v>7570</v>
      </c>
      <c r="W247" s="29">
        <f t="shared" si="105"/>
        <v>7800</v>
      </c>
      <c r="X247" s="29">
        <f t="shared" si="105"/>
        <v>8030</v>
      </c>
      <c r="Y247" s="29">
        <f t="shared" si="105"/>
        <v>8260</v>
      </c>
      <c r="Z247" s="29">
        <f t="shared" si="105"/>
        <v>8490</v>
      </c>
      <c r="AA247" s="29">
        <f t="shared" si="105"/>
        <v>8720</v>
      </c>
      <c r="AB247" s="29">
        <f t="shared" si="105"/>
        <v>8950</v>
      </c>
      <c r="AC247" s="29">
        <f t="shared" si="105"/>
        <v>9180</v>
      </c>
      <c r="AD247" s="29">
        <f t="shared" si="105"/>
        <v>9410</v>
      </c>
      <c r="AE247" s="29">
        <f t="shared" si="105"/>
        <v>9640</v>
      </c>
      <c r="AF247" s="29">
        <f t="shared" si="105"/>
        <v>9870</v>
      </c>
      <c r="AG247" s="29">
        <f t="shared" si="105"/>
        <v>10100</v>
      </c>
      <c r="AH247" s="29">
        <f t="shared" si="105"/>
        <v>10330</v>
      </c>
    </row>
    <row r="248" spans="1:34" ht="33.75" customHeight="1">
      <c r="A248" s="4"/>
      <c r="B248" s="33" t="s">
        <v>328</v>
      </c>
      <c r="C248" s="31" t="s">
        <v>319</v>
      </c>
      <c r="D248" s="34">
        <v>4115</v>
      </c>
      <c r="E248" s="34">
        <f>D248+275</f>
        <v>4390</v>
      </c>
      <c r="F248" s="34">
        <f aca="true" t="shared" si="106" ref="F248:AH248">E248+275</f>
        <v>4665</v>
      </c>
      <c r="G248" s="34">
        <f t="shared" si="106"/>
        <v>4940</v>
      </c>
      <c r="H248" s="34">
        <f t="shared" si="106"/>
        <v>5215</v>
      </c>
      <c r="I248" s="34">
        <f t="shared" si="106"/>
        <v>5490</v>
      </c>
      <c r="J248" s="34">
        <f t="shared" si="106"/>
        <v>5765</v>
      </c>
      <c r="K248" s="34">
        <f t="shared" si="106"/>
        <v>6040</v>
      </c>
      <c r="L248" s="34">
        <f t="shared" si="106"/>
        <v>6315</v>
      </c>
      <c r="M248" s="34">
        <f t="shared" si="106"/>
        <v>6590</v>
      </c>
      <c r="N248" s="34">
        <f t="shared" si="106"/>
        <v>6865</v>
      </c>
      <c r="O248" s="34">
        <f t="shared" si="106"/>
        <v>7140</v>
      </c>
      <c r="P248" s="34">
        <f t="shared" si="106"/>
        <v>7415</v>
      </c>
      <c r="Q248" s="34">
        <f t="shared" si="106"/>
        <v>7690</v>
      </c>
      <c r="R248" s="34">
        <f t="shared" si="106"/>
        <v>7965</v>
      </c>
      <c r="S248" s="34">
        <f t="shared" si="106"/>
        <v>8240</v>
      </c>
      <c r="T248" s="34">
        <f t="shared" si="106"/>
        <v>8515</v>
      </c>
      <c r="U248" s="34">
        <f t="shared" si="106"/>
        <v>8790</v>
      </c>
      <c r="V248" s="34">
        <f t="shared" si="106"/>
        <v>9065</v>
      </c>
      <c r="W248" s="34">
        <f t="shared" si="106"/>
        <v>9340</v>
      </c>
      <c r="X248" s="34">
        <f t="shared" si="106"/>
        <v>9615</v>
      </c>
      <c r="Y248" s="34">
        <f t="shared" si="106"/>
        <v>9890</v>
      </c>
      <c r="Z248" s="34">
        <f t="shared" si="106"/>
        <v>10165</v>
      </c>
      <c r="AA248" s="34">
        <f t="shared" si="106"/>
        <v>10440</v>
      </c>
      <c r="AB248" s="34">
        <f t="shared" si="106"/>
        <v>10715</v>
      </c>
      <c r="AC248" s="34">
        <f t="shared" si="106"/>
        <v>10990</v>
      </c>
      <c r="AD248" s="34">
        <f t="shared" si="106"/>
        <v>11265</v>
      </c>
      <c r="AE248" s="34">
        <f t="shared" si="106"/>
        <v>11540</v>
      </c>
      <c r="AF248" s="34">
        <f t="shared" si="106"/>
        <v>11815</v>
      </c>
      <c r="AG248" s="34">
        <f t="shared" si="106"/>
        <v>12090</v>
      </c>
      <c r="AH248" s="34">
        <f t="shared" si="106"/>
        <v>12365</v>
      </c>
    </row>
    <row r="249" spans="1:34" ht="33.75" customHeight="1">
      <c r="A249" s="4"/>
      <c r="B249" s="55" t="s">
        <v>52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6"/>
    </row>
    <row r="250" spans="1:34" ht="33.75" customHeight="1">
      <c r="A250" s="4"/>
      <c r="B250" s="57" t="s">
        <v>26</v>
      </c>
      <c r="C250" s="59" t="s">
        <v>27</v>
      </c>
      <c r="D250" s="54" t="s">
        <v>28</v>
      </c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6"/>
    </row>
    <row r="251" spans="1:34" ht="33.75" customHeight="1">
      <c r="A251" s="4"/>
      <c r="B251" s="58"/>
      <c r="C251" s="60"/>
      <c r="D251" s="29">
        <v>0</v>
      </c>
      <c r="E251" s="29">
        <v>1</v>
      </c>
      <c r="F251" s="29">
        <v>2</v>
      </c>
      <c r="G251" s="29">
        <v>3</v>
      </c>
      <c r="H251" s="29">
        <v>4</v>
      </c>
      <c r="I251" s="29">
        <v>5</v>
      </c>
      <c r="J251" s="29">
        <v>6</v>
      </c>
      <c r="K251" s="29">
        <v>7</v>
      </c>
      <c r="L251" s="29">
        <v>8</v>
      </c>
      <c r="M251" s="29">
        <v>9</v>
      </c>
      <c r="N251" s="29">
        <v>10</v>
      </c>
      <c r="O251" s="29">
        <v>11</v>
      </c>
      <c r="P251" s="29">
        <v>12</v>
      </c>
      <c r="Q251" s="29">
        <v>13</v>
      </c>
      <c r="R251" s="29">
        <v>14</v>
      </c>
      <c r="S251" s="29">
        <v>15</v>
      </c>
      <c r="T251" s="29">
        <v>16</v>
      </c>
      <c r="U251" s="29">
        <v>17</v>
      </c>
      <c r="V251" s="29">
        <v>18</v>
      </c>
      <c r="W251" s="29">
        <v>19</v>
      </c>
      <c r="X251" s="29">
        <v>20</v>
      </c>
      <c r="Y251" s="29">
        <v>21</v>
      </c>
      <c r="Z251" s="29">
        <v>22</v>
      </c>
      <c r="AA251" s="29">
        <v>23</v>
      </c>
      <c r="AB251" s="29">
        <v>24</v>
      </c>
      <c r="AC251" s="29">
        <v>25</v>
      </c>
      <c r="AD251" s="29">
        <v>26</v>
      </c>
      <c r="AE251" s="29">
        <v>27</v>
      </c>
      <c r="AF251" s="29">
        <v>28</v>
      </c>
      <c r="AG251" s="29">
        <v>29</v>
      </c>
      <c r="AH251" s="29">
        <v>30</v>
      </c>
    </row>
    <row r="252" spans="1:34" ht="33.75" customHeight="1">
      <c r="A252" s="4"/>
      <c r="B252" s="30" t="s">
        <v>155</v>
      </c>
      <c r="C252" s="31" t="s">
        <v>24</v>
      </c>
      <c r="D252" s="29">
        <v>300</v>
      </c>
      <c r="E252" s="29">
        <v>320</v>
      </c>
      <c r="F252" s="29">
        <v>340</v>
      </c>
      <c r="G252" s="29">
        <v>360</v>
      </c>
      <c r="H252" s="29">
        <v>380</v>
      </c>
      <c r="I252" s="29">
        <v>400</v>
      </c>
      <c r="J252" s="29">
        <v>425</v>
      </c>
      <c r="K252" s="29">
        <v>450</v>
      </c>
      <c r="L252" s="29">
        <v>475</v>
      </c>
      <c r="M252" s="29">
        <v>500</v>
      </c>
      <c r="N252" s="29">
        <v>525</v>
      </c>
      <c r="O252" s="29">
        <v>550</v>
      </c>
      <c r="P252" s="29">
        <v>575</v>
      </c>
      <c r="Q252" s="29">
        <v>600</v>
      </c>
      <c r="R252" s="29">
        <v>625</v>
      </c>
      <c r="S252" s="29">
        <v>650</v>
      </c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34" ht="33.75" customHeight="1">
      <c r="A253" s="4"/>
      <c r="B253" s="61" t="s">
        <v>156</v>
      </c>
      <c r="C253" s="59" t="s">
        <v>22</v>
      </c>
      <c r="D253" s="29">
        <v>460</v>
      </c>
      <c r="E253" s="29">
        <v>488</v>
      </c>
      <c r="F253" s="29">
        <v>516</v>
      </c>
      <c r="G253" s="29">
        <v>544</v>
      </c>
      <c r="H253" s="29">
        <v>572</v>
      </c>
      <c r="I253" s="29">
        <v>600</v>
      </c>
      <c r="J253" s="29">
        <v>630</v>
      </c>
      <c r="K253" s="29">
        <v>66</v>
      </c>
      <c r="L253" s="29">
        <v>690</v>
      </c>
      <c r="M253" s="29">
        <v>720</v>
      </c>
      <c r="N253" s="29">
        <v>750</v>
      </c>
      <c r="O253" s="29">
        <v>780</v>
      </c>
      <c r="P253" s="29">
        <v>810</v>
      </c>
      <c r="Q253" s="29">
        <v>840</v>
      </c>
      <c r="R253" s="29">
        <v>870</v>
      </c>
      <c r="S253" s="29">
        <v>900</v>
      </c>
      <c r="T253" s="29">
        <v>932</v>
      </c>
      <c r="U253" s="29">
        <v>964</v>
      </c>
      <c r="V253" s="29">
        <v>996</v>
      </c>
      <c r="W253" s="29">
        <v>1028</v>
      </c>
      <c r="X253" s="29">
        <v>1060</v>
      </c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34" ht="33.75" customHeight="1">
      <c r="A254" s="4"/>
      <c r="B254" s="58"/>
      <c r="C254" s="60"/>
      <c r="D254" s="29">
        <v>460</v>
      </c>
      <c r="E254" s="29">
        <v>488</v>
      </c>
      <c r="F254" s="29">
        <v>516</v>
      </c>
      <c r="G254" s="29">
        <v>544</v>
      </c>
      <c r="H254" s="29">
        <v>544</v>
      </c>
      <c r="I254" s="29">
        <v>572</v>
      </c>
      <c r="J254" s="29">
        <v>600</v>
      </c>
      <c r="K254" s="29">
        <v>630</v>
      </c>
      <c r="L254" s="29">
        <v>660</v>
      </c>
      <c r="M254" s="29">
        <v>690</v>
      </c>
      <c r="N254" s="29">
        <v>720</v>
      </c>
      <c r="O254" s="29">
        <v>750</v>
      </c>
      <c r="P254" s="29">
        <v>780</v>
      </c>
      <c r="Q254" s="29">
        <v>810</v>
      </c>
      <c r="R254" s="29">
        <v>810</v>
      </c>
      <c r="S254" s="29">
        <v>840</v>
      </c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34" ht="33.75" customHeight="1">
      <c r="A255" s="4"/>
      <c r="B255" s="30" t="s">
        <v>157</v>
      </c>
      <c r="C255" s="59" t="s">
        <v>19</v>
      </c>
      <c r="D255" s="29">
        <v>750</v>
      </c>
      <c r="E255" s="29">
        <f>D255+40</f>
        <v>790</v>
      </c>
      <c r="F255" s="29">
        <f aca="true" t="shared" si="107" ref="F255:X255">E255+40</f>
        <v>830</v>
      </c>
      <c r="G255" s="29">
        <f t="shared" si="107"/>
        <v>870</v>
      </c>
      <c r="H255" s="29">
        <f t="shared" si="107"/>
        <v>910</v>
      </c>
      <c r="I255" s="29">
        <f t="shared" si="107"/>
        <v>950</v>
      </c>
      <c r="J255" s="29">
        <f t="shared" si="107"/>
        <v>990</v>
      </c>
      <c r="K255" s="29">
        <f t="shared" si="107"/>
        <v>1030</v>
      </c>
      <c r="L255" s="29">
        <f t="shared" si="107"/>
        <v>1070</v>
      </c>
      <c r="M255" s="29">
        <f t="shared" si="107"/>
        <v>1110</v>
      </c>
      <c r="N255" s="29">
        <f t="shared" si="107"/>
        <v>1150</v>
      </c>
      <c r="O255" s="29">
        <f t="shared" si="107"/>
        <v>1190</v>
      </c>
      <c r="P255" s="29">
        <f t="shared" si="107"/>
        <v>1230</v>
      </c>
      <c r="Q255" s="29">
        <f t="shared" si="107"/>
        <v>1270</v>
      </c>
      <c r="R255" s="29">
        <f t="shared" si="107"/>
        <v>1310</v>
      </c>
      <c r="S255" s="29">
        <f t="shared" si="107"/>
        <v>1350</v>
      </c>
      <c r="T255" s="29">
        <f t="shared" si="107"/>
        <v>1390</v>
      </c>
      <c r="U255" s="29">
        <f t="shared" si="107"/>
        <v>1430</v>
      </c>
      <c r="V255" s="29">
        <f t="shared" si="107"/>
        <v>1470</v>
      </c>
      <c r="W255" s="29">
        <f t="shared" si="107"/>
        <v>1510</v>
      </c>
      <c r="X255" s="29">
        <f t="shared" si="107"/>
        <v>1550</v>
      </c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34" ht="33.75" customHeight="1">
      <c r="A256" s="4"/>
      <c r="B256" s="30" t="s">
        <v>39</v>
      </c>
      <c r="C256" s="60"/>
      <c r="D256" s="29">
        <v>790</v>
      </c>
      <c r="E256" s="29">
        <v>830</v>
      </c>
      <c r="F256" s="29">
        <v>910</v>
      </c>
      <c r="G256" s="29">
        <v>950</v>
      </c>
      <c r="H256" s="29">
        <v>990</v>
      </c>
      <c r="I256" s="29">
        <v>1030</v>
      </c>
      <c r="J256" s="29">
        <v>1070</v>
      </c>
      <c r="K256" s="29">
        <v>1150</v>
      </c>
      <c r="L256" s="29">
        <v>1190</v>
      </c>
      <c r="M256" s="29">
        <v>1230</v>
      </c>
      <c r="N256" s="29">
        <v>1230</v>
      </c>
      <c r="O256" s="29">
        <v>1270</v>
      </c>
      <c r="P256" s="29">
        <v>1310</v>
      </c>
      <c r="Q256" s="29">
        <v>1350</v>
      </c>
      <c r="R256" s="29">
        <v>1390</v>
      </c>
      <c r="S256" s="29">
        <v>1430</v>
      </c>
      <c r="T256" s="29">
        <v>1470</v>
      </c>
      <c r="U256" s="29">
        <v>1510</v>
      </c>
      <c r="V256" s="29">
        <v>1550</v>
      </c>
      <c r="W256" s="29">
        <v>1550</v>
      </c>
      <c r="X256" s="29">
        <v>1550</v>
      </c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34" ht="33.75" customHeight="1">
      <c r="A257" s="4"/>
      <c r="B257" s="30" t="s">
        <v>13</v>
      </c>
      <c r="C257" s="31" t="s">
        <v>18</v>
      </c>
      <c r="D257" s="29">
        <v>101</v>
      </c>
      <c r="E257" s="29">
        <v>107</v>
      </c>
      <c r="F257" s="29">
        <v>112</v>
      </c>
      <c r="G257" s="29">
        <v>117</v>
      </c>
      <c r="H257" s="29">
        <v>123</v>
      </c>
      <c r="I257" s="29">
        <v>128</v>
      </c>
      <c r="J257" s="29">
        <v>134</v>
      </c>
      <c r="K257" s="29">
        <v>139</v>
      </c>
      <c r="L257" s="29">
        <v>144</v>
      </c>
      <c r="M257" s="29">
        <v>150</v>
      </c>
      <c r="N257" s="29">
        <v>155</v>
      </c>
      <c r="O257" s="29">
        <v>161</v>
      </c>
      <c r="P257" s="29">
        <v>166</v>
      </c>
      <c r="Q257" s="29">
        <v>171</v>
      </c>
      <c r="R257" s="29">
        <v>177</v>
      </c>
      <c r="S257" s="29">
        <v>182</v>
      </c>
      <c r="T257" s="29">
        <v>188</v>
      </c>
      <c r="U257" s="29">
        <v>193</v>
      </c>
      <c r="V257" s="29">
        <v>198</v>
      </c>
      <c r="W257" s="29">
        <v>198</v>
      </c>
      <c r="X257" s="29">
        <v>198</v>
      </c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34" ht="33.75" customHeight="1">
      <c r="A258" s="4"/>
      <c r="B258" s="30" t="s">
        <v>13</v>
      </c>
      <c r="C258" s="31" t="s">
        <v>17</v>
      </c>
      <c r="D258" s="29">
        <v>135</v>
      </c>
      <c r="E258" s="29">
        <v>152</v>
      </c>
      <c r="F258" s="29">
        <v>149</v>
      </c>
      <c r="G258" s="29">
        <v>157</v>
      </c>
      <c r="H258" s="29">
        <v>164</v>
      </c>
      <c r="I258" s="29">
        <v>171</v>
      </c>
      <c r="J258" s="29">
        <v>178</v>
      </c>
      <c r="K258" s="29">
        <v>185</v>
      </c>
      <c r="L258" s="29">
        <v>193</v>
      </c>
      <c r="M258" s="29">
        <v>200</v>
      </c>
      <c r="N258" s="29">
        <v>207</v>
      </c>
      <c r="O258" s="29">
        <v>214</v>
      </c>
      <c r="P258" s="29">
        <v>221</v>
      </c>
      <c r="Q258" s="29">
        <v>229</v>
      </c>
      <c r="R258" s="29">
        <v>236</v>
      </c>
      <c r="S258" s="29">
        <v>243</v>
      </c>
      <c r="T258" s="29">
        <v>250</v>
      </c>
      <c r="U258" s="29">
        <v>257</v>
      </c>
      <c r="V258" s="29">
        <v>265</v>
      </c>
      <c r="W258" s="29">
        <v>296</v>
      </c>
      <c r="X258" s="29">
        <v>202</v>
      </c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34" ht="33.75" customHeight="1">
      <c r="A259" s="4"/>
      <c r="B259" s="30" t="s">
        <v>158</v>
      </c>
      <c r="C259" s="31" t="s">
        <v>15</v>
      </c>
      <c r="D259" s="29">
        <v>970</v>
      </c>
      <c r="E259" s="29">
        <f>D259+52</f>
        <v>1022</v>
      </c>
      <c r="F259" s="29">
        <f aca="true" t="shared" si="108" ref="F259:X259">E259+52</f>
        <v>1074</v>
      </c>
      <c r="G259" s="29">
        <f t="shared" si="108"/>
        <v>1126</v>
      </c>
      <c r="H259" s="29">
        <f t="shared" si="108"/>
        <v>1178</v>
      </c>
      <c r="I259" s="29">
        <f t="shared" si="108"/>
        <v>1230</v>
      </c>
      <c r="J259" s="29">
        <f t="shared" si="108"/>
        <v>1282</v>
      </c>
      <c r="K259" s="29">
        <f t="shared" si="108"/>
        <v>1334</v>
      </c>
      <c r="L259" s="29">
        <f t="shared" si="108"/>
        <v>1386</v>
      </c>
      <c r="M259" s="29">
        <f t="shared" si="108"/>
        <v>1438</v>
      </c>
      <c r="N259" s="29">
        <f t="shared" si="108"/>
        <v>1490</v>
      </c>
      <c r="O259" s="29">
        <f t="shared" si="108"/>
        <v>1542</v>
      </c>
      <c r="P259" s="29">
        <f t="shared" si="108"/>
        <v>1594</v>
      </c>
      <c r="Q259" s="29">
        <f t="shared" si="108"/>
        <v>1646</v>
      </c>
      <c r="R259" s="29">
        <f t="shared" si="108"/>
        <v>1698</v>
      </c>
      <c r="S259" s="29">
        <f t="shared" si="108"/>
        <v>1750</v>
      </c>
      <c r="T259" s="29">
        <f t="shared" si="108"/>
        <v>1802</v>
      </c>
      <c r="U259" s="29">
        <f t="shared" si="108"/>
        <v>1854</v>
      </c>
      <c r="V259" s="29">
        <f t="shared" si="108"/>
        <v>1906</v>
      </c>
      <c r="W259" s="29">
        <f t="shared" si="108"/>
        <v>1958</v>
      </c>
      <c r="X259" s="29">
        <f t="shared" si="108"/>
        <v>2010</v>
      </c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</row>
    <row r="260" spans="1:34" ht="33.75" customHeight="1">
      <c r="A260" s="4"/>
      <c r="B260" s="30" t="s">
        <v>13</v>
      </c>
      <c r="C260" s="32" t="s">
        <v>14</v>
      </c>
      <c r="D260" s="29">
        <v>27</v>
      </c>
      <c r="E260" s="29">
        <v>29</v>
      </c>
      <c r="F260" s="29">
        <v>30</v>
      </c>
      <c r="G260" s="29">
        <v>33</v>
      </c>
      <c r="H260" s="29">
        <v>33</v>
      </c>
      <c r="I260" s="29">
        <v>34</v>
      </c>
      <c r="J260" s="29">
        <v>36</v>
      </c>
      <c r="K260" s="29">
        <v>37</v>
      </c>
      <c r="L260" s="29">
        <v>39</v>
      </c>
      <c r="M260" s="29">
        <v>40</v>
      </c>
      <c r="N260" s="29">
        <v>42</v>
      </c>
      <c r="O260" s="29">
        <v>42</v>
      </c>
      <c r="P260" s="29">
        <v>43</v>
      </c>
      <c r="Q260" s="29">
        <v>45</v>
      </c>
      <c r="R260" s="29">
        <v>46</v>
      </c>
      <c r="S260" s="29">
        <v>47</v>
      </c>
      <c r="T260" s="29">
        <v>48</v>
      </c>
      <c r="U260" s="29">
        <v>49</v>
      </c>
      <c r="V260" s="29">
        <v>50</v>
      </c>
      <c r="W260" s="29">
        <v>51</v>
      </c>
      <c r="X260" s="29">
        <v>52</v>
      </c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</row>
    <row r="261" spans="1:34" ht="33.75" customHeight="1">
      <c r="A261" s="4"/>
      <c r="B261" s="30" t="s">
        <v>67</v>
      </c>
      <c r="C261" s="32" t="s">
        <v>68</v>
      </c>
      <c r="D261" s="29">
        <v>49</v>
      </c>
      <c r="E261" s="29">
        <v>51</v>
      </c>
      <c r="F261" s="29">
        <v>54</v>
      </c>
      <c r="G261" s="29">
        <v>56</v>
      </c>
      <c r="H261" s="29">
        <v>59</v>
      </c>
      <c r="I261" s="29">
        <v>62</v>
      </c>
      <c r="J261" s="29">
        <v>64</v>
      </c>
      <c r="K261" s="29">
        <v>67</v>
      </c>
      <c r="L261" s="29">
        <v>69</v>
      </c>
      <c r="M261" s="29">
        <v>72</v>
      </c>
      <c r="N261" s="29">
        <v>75</v>
      </c>
      <c r="O261" s="29">
        <v>77</v>
      </c>
      <c r="P261" s="29">
        <v>80</v>
      </c>
      <c r="Q261" s="29">
        <v>82</v>
      </c>
      <c r="R261" s="29">
        <v>85</v>
      </c>
      <c r="S261" s="29">
        <v>88</v>
      </c>
      <c r="T261" s="29">
        <v>90</v>
      </c>
      <c r="U261" s="29">
        <v>93</v>
      </c>
      <c r="V261" s="29">
        <v>95</v>
      </c>
      <c r="W261" s="29">
        <v>98</v>
      </c>
      <c r="X261" s="29">
        <v>101</v>
      </c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</row>
    <row r="262" spans="1:34" ht="33.75" customHeight="1">
      <c r="A262" s="4"/>
      <c r="B262" s="30" t="s">
        <v>69</v>
      </c>
      <c r="C262" s="32" t="s">
        <v>70</v>
      </c>
      <c r="D262" s="29">
        <v>97</v>
      </c>
      <c r="E262" s="29">
        <v>102</v>
      </c>
      <c r="F262" s="29">
        <v>107</v>
      </c>
      <c r="G262" s="29">
        <v>113</v>
      </c>
      <c r="H262" s="29">
        <v>118</v>
      </c>
      <c r="I262" s="29">
        <v>123</v>
      </c>
      <c r="J262" s="29">
        <v>128</v>
      </c>
      <c r="K262" s="29">
        <v>133</v>
      </c>
      <c r="L262" s="29">
        <v>139</v>
      </c>
      <c r="M262" s="29">
        <v>144</v>
      </c>
      <c r="N262" s="29">
        <v>149</v>
      </c>
      <c r="O262" s="29">
        <v>154</v>
      </c>
      <c r="P262" s="29">
        <v>159</v>
      </c>
      <c r="Q262" s="29">
        <v>165</v>
      </c>
      <c r="R262" s="29">
        <v>170</v>
      </c>
      <c r="S262" s="29">
        <v>175</v>
      </c>
      <c r="T262" s="29">
        <v>180</v>
      </c>
      <c r="U262" s="29">
        <v>185</v>
      </c>
      <c r="V262" s="29">
        <v>191</v>
      </c>
      <c r="W262" s="29">
        <v>196</v>
      </c>
      <c r="X262" s="29">
        <v>201</v>
      </c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</row>
    <row r="263" spans="1:34" ht="33.75" customHeight="1">
      <c r="A263" s="4"/>
      <c r="B263" s="30" t="s">
        <v>159</v>
      </c>
      <c r="C263" s="31" t="s">
        <v>12</v>
      </c>
      <c r="D263" s="29">
        <v>975</v>
      </c>
      <c r="E263" s="29">
        <f>D263+69</f>
        <v>1044</v>
      </c>
      <c r="F263" s="29">
        <f aca="true" t="shared" si="109" ref="F263:S263">E263+69</f>
        <v>1113</v>
      </c>
      <c r="G263" s="29">
        <f t="shared" si="109"/>
        <v>1182</v>
      </c>
      <c r="H263" s="29">
        <f t="shared" si="109"/>
        <v>1251</v>
      </c>
      <c r="I263" s="29">
        <f t="shared" si="109"/>
        <v>1320</v>
      </c>
      <c r="J263" s="29">
        <f t="shared" si="109"/>
        <v>1389</v>
      </c>
      <c r="K263" s="29">
        <f t="shared" si="109"/>
        <v>1458</v>
      </c>
      <c r="L263" s="29">
        <f t="shared" si="109"/>
        <v>1527</v>
      </c>
      <c r="M263" s="29">
        <f t="shared" si="109"/>
        <v>1596</v>
      </c>
      <c r="N263" s="29">
        <f t="shared" si="109"/>
        <v>1665</v>
      </c>
      <c r="O263" s="29">
        <f t="shared" si="109"/>
        <v>1734</v>
      </c>
      <c r="P263" s="29">
        <f t="shared" si="109"/>
        <v>1803</v>
      </c>
      <c r="Q263" s="29">
        <f t="shared" si="109"/>
        <v>1872</v>
      </c>
      <c r="R263" s="29">
        <f t="shared" si="109"/>
        <v>1941</v>
      </c>
      <c r="S263" s="29">
        <f t="shared" si="109"/>
        <v>2010</v>
      </c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</row>
    <row r="264" spans="1:34" ht="33.75" customHeight="1">
      <c r="A264" s="4"/>
      <c r="B264" s="30" t="s">
        <v>160</v>
      </c>
      <c r="C264" s="59" t="s">
        <v>8</v>
      </c>
      <c r="D264" s="29">
        <v>1355</v>
      </c>
      <c r="E264" s="29">
        <f>D264+96</f>
        <v>1451</v>
      </c>
      <c r="F264" s="29">
        <f aca="true" t="shared" si="110" ref="F264:S264">E264+96</f>
        <v>1547</v>
      </c>
      <c r="G264" s="29">
        <f t="shared" si="110"/>
        <v>1643</v>
      </c>
      <c r="H264" s="29">
        <f t="shared" si="110"/>
        <v>1739</v>
      </c>
      <c r="I264" s="29">
        <f t="shared" si="110"/>
        <v>1835</v>
      </c>
      <c r="J264" s="29">
        <f t="shared" si="110"/>
        <v>1931</v>
      </c>
      <c r="K264" s="29">
        <f t="shared" si="110"/>
        <v>2027</v>
      </c>
      <c r="L264" s="29">
        <f t="shared" si="110"/>
        <v>2123</v>
      </c>
      <c r="M264" s="29">
        <f t="shared" si="110"/>
        <v>2219</v>
      </c>
      <c r="N264" s="29">
        <f t="shared" si="110"/>
        <v>2315</v>
      </c>
      <c r="O264" s="29">
        <f t="shared" si="110"/>
        <v>2411</v>
      </c>
      <c r="P264" s="29">
        <f t="shared" si="110"/>
        <v>2507</v>
      </c>
      <c r="Q264" s="29">
        <f t="shared" si="110"/>
        <v>2603</v>
      </c>
      <c r="R264" s="29">
        <f t="shared" si="110"/>
        <v>2699</v>
      </c>
      <c r="S264" s="29">
        <f t="shared" si="110"/>
        <v>2795</v>
      </c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</row>
    <row r="265" spans="1:34" ht="33.75" customHeight="1">
      <c r="A265" s="4"/>
      <c r="B265" s="30" t="s">
        <v>10</v>
      </c>
      <c r="C265" s="62"/>
      <c r="D265" s="29">
        <v>1443</v>
      </c>
      <c r="E265" s="29">
        <v>1504</v>
      </c>
      <c r="F265" s="29">
        <v>1565</v>
      </c>
      <c r="G265" s="29">
        <v>1626</v>
      </c>
      <c r="H265" s="29">
        <v>1688</v>
      </c>
      <c r="I265" s="29">
        <v>1749</v>
      </c>
      <c r="J265" s="29">
        <v>1810</v>
      </c>
      <c r="K265" s="29">
        <v>1871</v>
      </c>
      <c r="L265" s="29">
        <v>1933</v>
      </c>
      <c r="M265" s="29">
        <v>1994</v>
      </c>
      <c r="N265" s="29">
        <v>2055</v>
      </c>
      <c r="O265" s="29">
        <v>2106</v>
      </c>
      <c r="P265" s="29">
        <v>2167</v>
      </c>
      <c r="Q265" s="29">
        <v>2227</v>
      </c>
      <c r="R265" s="29">
        <v>2288</v>
      </c>
      <c r="S265" s="29">
        <v>2349</v>
      </c>
      <c r="T265" s="29">
        <v>2410</v>
      </c>
      <c r="U265" s="29">
        <v>2471</v>
      </c>
      <c r="V265" s="29">
        <v>2532</v>
      </c>
      <c r="W265" s="29">
        <v>2593</v>
      </c>
      <c r="X265" s="29">
        <v>2654</v>
      </c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</row>
    <row r="266" spans="1:34" ht="33.75" customHeight="1">
      <c r="A266" s="4"/>
      <c r="B266" s="30" t="s">
        <v>36</v>
      </c>
      <c r="C266" s="60"/>
      <c r="D266" s="29">
        <v>1451</v>
      </c>
      <c r="E266" s="29">
        <v>1547</v>
      </c>
      <c r="F266" s="29">
        <v>1643</v>
      </c>
      <c r="G266" s="29">
        <v>1643</v>
      </c>
      <c r="H266" s="29">
        <v>1739</v>
      </c>
      <c r="I266" s="29">
        <v>1835</v>
      </c>
      <c r="J266" s="29">
        <v>1835</v>
      </c>
      <c r="K266" s="29">
        <v>1931</v>
      </c>
      <c r="L266" s="29">
        <v>2027</v>
      </c>
      <c r="M266" s="29">
        <v>2027</v>
      </c>
      <c r="N266" s="29">
        <v>2123</v>
      </c>
      <c r="O266" s="29">
        <v>2219</v>
      </c>
      <c r="P266" s="29">
        <v>2219</v>
      </c>
      <c r="Q266" s="29">
        <v>2315</v>
      </c>
      <c r="R266" s="29">
        <v>2411</v>
      </c>
      <c r="S266" s="29">
        <v>2507</v>
      </c>
      <c r="T266" s="29">
        <v>2507</v>
      </c>
      <c r="U266" s="29">
        <v>2603</v>
      </c>
      <c r="V266" s="29">
        <v>2699</v>
      </c>
      <c r="W266" s="29">
        <v>2795</v>
      </c>
      <c r="X266" s="29">
        <v>2795</v>
      </c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</row>
    <row r="267" spans="1:34" ht="33.75" customHeight="1">
      <c r="A267" s="4"/>
      <c r="B267" s="30" t="s">
        <v>161</v>
      </c>
      <c r="C267" s="31" t="s">
        <v>7</v>
      </c>
      <c r="D267" s="29">
        <v>1830</v>
      </c>
      <c r="E267" s="29">
        <f>D267+130</f>
        <v>1960</v>
      </c>
      <c r="F267" s="29">
        <f aca="true" t="shared" si="111" ref="F267:AH267">E267+130</f>
        <v>2090</v>
      </c>
      <c r="G267" s="29">
        <f t="shared" si="111"/>
        <v>2220</v>
      </c>
      <c r="H267" s="29">
        <f t="shared" si="111"/>
        <v>2350</v>
      </c>
      <c r="I267" s="29">
        <f t="shared" si="111"/>
        <v>2480</v>
      </c>
      <c r="J267" s="29">
        <f t="shared" si="111"/>
        <v>2610</v>
      </c>
      <c r="K267" s="29">
        <f t="shared" si="111"/>
        <v>2740</v>
      </c>
      <c r="L267" s="29">
        <f t="shared" si="111"/>
        <v>2870</v>
      </c>
      <c r="M267" s="29">
        <f t="shared" si="111"/>
        <v>3000</v>
      </c>
      <c r="N267" s="29">
        <f t="shared" si="111"/>
        <v>3130</v>
      </c>
      <c r="O267" s="29">
        <f t="shared" si="111"/>
        <v>3260</v>
      </c>
      <c r="P267" s="29">
        <f t="shared" si="111"/>
        <v>3390</v>
      </c>
      <c r="Q267" s="29">
        <f t="shared" si="111"/>
        <v>3520</v>
      </c>
      <c r="R267" s="29">
        <f t="shared" si="111"/>
        <v>3650</v>
      </c>
      <c r="S267" s="29">
        <f t="shared" si="111"/>
        <v>3780</v>
      </c>
      <c r="T267" s="29">
        <f t="shared" si="111"/>
        <v>3910</v>
      </c>
      <c r="U267" s="29">
        <f t="shared" si="111"/>
        <v>4040</v>
      </c>
      <c r="V267" s="29">
        <f t="shared" si="111"/>
        <v>4170</v>
      </c>
      <c r="W267" s="29">
        <f t="shared" si="111"/>
        <v>4300</v>
      </c>
      <c r="X267" s="29">
        <f t="shared" si="111"/>
        <v>4430</v>
      </c>
      <c r="Y267" s="29">
        <f t="shared" si="111"/>
        <v>4560</v>
      </c>
      <c r="Z267" s="29">
        <f t="shared" si="111"/>
        <v>4690</v>
      </c>
      <c r="AA267" s="29">
        <f t="shared" si="111"/>
        <v>4820</v>
      </c>
      <c r="AB267" s="29">
        <f t="shared" si="111"/>
        <v>4950</v>
      </c>
      <c r="AC267" s="29">
        <f t="shared" si="111"/>
        <v>5080</v>
      </c>
      <c r="AD267" s="29">
        <f t="shared" si="111"/>
        <v>5210</v>
      </c>
      <c r="AE267" s="29">
        <f t="shared" si="111"/>
        <v>5340</v>
      </c>
      <c r="AF267" s="29">
        <f t="shared" si="111"/>
        <v>5470</v>
      </c>
      <c r="AG267" s="29">
        <f t="shared" si="111"/>
        <v>5600</v>
      </c>
      <c r="AH267" s="29">
        <f t="shared" si="111"/>
        <v>5730</v>
      </c>
    </row>
    <row r="268" spans="1:34" ht="33.75" customHeight="1">
      <c r="A268" s="4"/>
      <c r="B268" s="30" t="s">
        <v>162</v>
      </c>
      <c r="C268" s="31" t="s">
        <v>5</v>
      </c>
      <c r="D268" s="29">
        <v>2745</v>
      </c>
      <c r="E268" s="29">
        <f>D268+195</f>
        <v>2940</v>
      </c>
      <c r="F268" s="29">
        <f aca="true" t="shared" si="112" ref="F268:AH268">E268+195</f>
        <v>3135</v>
      </c>
      <c r="G268" s="29">
        <f t="shared" si="112"/>
        <v>3330</v>
      </c>
      <c r="H268" s="29">
        <f t="shared" si="112"/>
        <v>3525</v>
      </c>
      <c r="I268" s="29">
        <f t="shared" si="112"/>
        <v>3720</v>
      </c>
      <c r="J268" s="29">
        <f t="shared" si="112"/>
        <v>3915</v>
      </c>
      <c r="K268" s="29">
        <f t="shared" si="112"/>
        <v>4110</v>
      </c>
      <c r="L268" s="29">
        <f t="shared" si="112"/>
        <v>4305</v>
      </c>
      <c r="M268" s="29">
        <f t="shared" si="112"/>
        <v>4500</v>
      </c>
      <c r="N268" s="29">
        <f t="shared" si="112"/>
        <v>4695</v>
      </c>
      <c r="O268" s="29">
        <f t="shared" si="112"/>
        <v>4890</v>
      </c>
      <c r="P268" s="29">
        <f t="shared" si="112"/>
        <v>5085</v>
      </c>
      <c r="Q268" s="29">
        <f t="shared" si="112"/>
        <v>5280</v>
      </c>
      <c r="R268" s="29">
        <f t="shared" si="112"/>
        <v>5475</v>
      </c>
      <c r="S268" s="29">
        <f t="shared" si="112"/>
        <v>5670</v>
      </c>
      <c r="T268" s="29">
        <f t="shared" si="112"/>
        <v>5865</v>
      </c>
      <c r="U268" s="29">
        <f t="shared" si="112"/>
        <v>6060</v>
      </c>
      <c r="V268" s="29">
        <f t="shared" si="112"/>
        <v>6255</v>
      </c>
      <c r="W268" s="29">
        <f t="shared" si="112"/>
        <v>6450</v>
      </c>
      <c r="X268" s="29">
        <f t="shared" si="112"/>
        <v>6645</v>
      </c>
      <c r="Y268" s="29">
        <f t="shared" si="112"/>
        <v>6840</v>
      </c>
      <c r="Z268" s="29">
        <f t="shared" si="112"/>
        <v>7035</v>
      </c>
      <c r="AA268" s="29">
        <f t="shared" si="112"/>
        <v>7230</v>
      </c>
      <c r="AB268" s="29">
        <f t="shared" si="112"/>
        <v>7425</v>
      </c>
      <c r="AC268" s="29">
        <f t="shared" si="112"/>
        <v>7620</v>
      </c>
      <c r="AD268" s="29">
        <f t="shared" si="112"/>
        <v>7815</v>
      </c>
      <c r="AE268" s="29">
        <f t="shared" si="112"/>
        <v>8010</v>
      </c>
      <c r="AF268" s="29">
        <f t="shared" si="112"/>
        <v>8205</v>
      </c>
      <c r="AG268" s="29">
        <f t="shared" si="112"/>
        <v>8400</v>
      </c>
      <c r="AH268" s="29">
        <f t="shared" si="112"/>
        <v>8595</v>
      </c>
    </row>
    <row r="269" spans="1:34" ht="33.75" customHeight="1">
      <c r="A269" s="4"/>
      <c r="B269" s="30" t="s">
        <v>163</v>
      </c>
      <c r="C269" s="31" t="s">
        <v>2</v>
      </c>
      <c r="D269" s="29">
        <v>3155</v>
      </c>
      <c r="E269" s="29">
        <f>D269+225</f>
        <v>3380</v>
      </c>
      <c r="F269" s="29">
        <f aca="true" t="shared" si="113" ref="F269:AH269">E269+225</f>
        <v>3605</v>
      </c>
      <c r="G269" s="29">
        <f t="shared" si="113"/>
        <v>3830</v>
      </c>
      <c r="H269" s="29">
        <f t="shared" si="113"/>
        <v>4055</v>
      </c>
      <c r="I269" s="29">
        <f t="shared" si="113"/>
        <v>4280</v>
      </c>
      <c r="J269" s="29">
        <f t="shared" si="113"/>
        <v>4505</v>
      </c>
      <c r="K269" s="29">
        <f t="shared" si="113"/>
        <v>4730</v>
      </c>
      <c r="L269" s="29">
        <f t="shared" si="113"/>
        <v>4955</v>
      </c>
      <c r="M269" s="29">
        <f t="shared" si="113"/>
        <v>5180</v>
      </c>
      <c r="N269" s="29">
        <f t="shared" si="113"/>
        <v>5405</v>
      </c>
      <c r="O269" s="29">
        <f t="shared" si="113"/>
        <v>5630</v>
      </c>
      <c r="P269" s="29">
        <f t="shared" si="113"/>
        <v>5855</v>
      </c>
      <c r="Q269" s="29">
        <f t="shared" si="113"/>
        <v>6080</v>
      </c>
      <c r="R269" s="29">
        <f t="shared" si="113"/>
        <v>6305</v>
      </c>
      <c r="S269" s="29">
        <f t="shared" si="113"/>
        <v>6530</v>
      </c>
      <c r="T269" s="29">
        <f t="shared" si="113"/>
        <v>6755</v>
      </c>
      <c r="U269" s="29">
        <f t="shared" si="113"/>
        <v>6980</v>
      </c>
      <c r="V269" s="29">
        <f t="shared" si="113"/>
        <v>7205</v>
      </c>
      <c r="W269" s="29">
        <f t="shared" si="113"/>
        <v>7430</v>
      </c>
      <c r="X269" s="29">
        <f t="shared" si="113"/>
        <v>7655</v>
      </c>
      <c r="Y269" s="29">
        <f t="shared" si="113"/>
        <v>7880</v>
      </c>
      <c r="Z269" s="29">
        <f t="shared" si="113"/>
        <v>8105</v>
      </c>
      <c r="AA269" s="29">
        <f t="shared" si="113"/>
        <v>8330</v>
      </c>
      <c r="AB269" s="29">
        <f t="shared" si="113"/>
        <v>8555</v>
      </c>
      <c r="AC269" s="29">
        <f t="shared" si="113"/>
        <v>8780</v>
      </c>
      <c r="AD269" s="29">
        <f t="shared" si="113"/>
        <v>9005</v>
      </c>
      <c r="AE269" s="29">
        <f t="shared" si="113"/>
        <v>9230</v>
      </c>
      <c r="AF269" s="29">
        <f t="shared" si="113"/>
        <v>9455</v>
      </c>
      <c r="AG269" s="29">
        <f t="shared" si="113"/>
        <v>9680</v>
      </c>
      <c r="AH269" s="29">
        <f t="shared" si="113"/>
        <v>9905</v>
      </c>
    </row>
    <row r="270" spans="1:34" ht="33.75" customHeight="1">
      <c r="A270" s="4"/>
      <c r="B270" s="30" t="s">
        <v>164</v>
      </c>
      <c r="C270" s="31" t="s">
        <v>3</v>
      </c>
      <c r="D270" s="29">
        <v>3630</v>
      </c>
      <c r="E270" s="29">
        <f>D270+260</f>
        <v>3890</v>
      </c>
      <c r="F270" s="29">
        <f aca="true" t="shared" si="114" ref="F270:AH270">E270+260</f>
        <v>4150</v>
      </c>
      <c r="G270" s="29">
        <f t="shared" si="114"/>
        <v>4410</v>
      </c>
      <c r="H270" s="29">
        <f t="shared" si="114"/>
        <v>4670</v>
      </c>
      <c r="I270" s="29">
        <f t="shared" si="114"/>
        <v>4930</v>
      </c>
      <c r="J270" s="29">
        <f t="shared" si="114"/>
        <v>5190</v>
      </c>
      <c r="K270" s="29">
        <f t="shared" si="114"/>
        <v>5450</v>
      </c>
      <c r="L270" s="29">
        <f t="shared" si="114"/>
        <v>5710</v>
      </c>
      <c r="M270" s="29">
        <f t="shared" si="114"/>
        <v>5970</v>
      </c>
      <c r="N270" s="29">
        <f t="shared" si="114"/>
        <v>6230</v>
      </c>
      <c r="O270" s="29">
        <f t="shared" si="114"/>
        <v>6490</v>
      </c>
      <c r="P270" s="29">
        <f t="shared" si="114"/>
        <v>6750</v>
      </c>
      <c r="Q270" s="29">
        <f t="shared" si="114"/>
        <v>7010</v>
      </c>
      <c r="R270" s="29">
        <f t="shared" si="114"/>
        <v>7270</v>
      </c>
      <c r="S270" s="29">
        <f t="shared" si="114"/>
        <v>7530</v>
      </c>
      <c r="T270" s="29">
        <f t="shared" si="114"/>
        <v>7790</v>
      </c>
      <c r="U270" s="29">
        <f t="shared" si="114"/>
        <v>8050</v>
      </c>
      <c r="V270" s="29">
        <f t="shared" si="114"/>
        <v>8310</v>
      </c>
      <c r="W270" s="29">
        <f t="shared" si="114"/>
        <v>8570</v>
      </c>
      <c r="X270" s="29">
        <f t="shared" si="114"/>
        <v>8830</v>
      </c>
      <c r="Y270" s="29">
        <f t="shared" si="114"/>
        <v>9090</v>
      </c>
      <c r="Z270" s="29">
        <f t="shared" si="114"/>
        <v>9350</v>
      </c>
      <c r="AA270" s="29">
        <f t="shared" si="114"/>
        <v>9610</v>
      </c>
      <c r="AB270" s="29">
        <f t="shared" si="114"/>
        <v>9870</v>
      </c>
      <c r="AC270" s="29">
        <f t="shared" si="114"/>
        <v>10130</v>
      </c>
      <c r="AD270" s="29">
        <f t="shared" si="114"/>
        <v>10390</v>
      </c>
      <c r="AE270" s="29">
        <f t="shared" si="114"/>
        <v>10650</v>
      </c>
      <c r="AF270" s="29">
        <f t="shared" si="114"/>
        <v>10910</v>
      </c>
      <c r="AG270" s="29">
        <f t="shared" si="114"/>
        <v>11170</v>
      </c>
      <c r="AH270" s="29">
        <f t="shared" si="114"/>
        <v>11430</v>
      </c>
    </row>
    <row r="271" spans="1:34" ht="33.75" customHeight="1">
      <c r="A271" s="4"/>
      <c r="B271" s="33" t="s">
        <v>339</v>
      </c>
      <c r="C271" s="31" t="s">
        <v>319</v>
      </c>
      <c r="D271" s="34">
        <v>4355</v>
      </c>
      <c r="E271" s="34">
        <f>D271+310</f>
        <v>4665</v>
      </c>
      <c r="F271" s="34">
        <f aca="true" t="shared" si="115" ref="F271:AH271">E271+310</f>
        <v>4975</v>
      </c>
      <c r="G271" s="34">
        <f t="shared" si="115"/>
        <v>5285</v>
      </c>
      <c r="H271" s="34">
        <f t="shared" si="115"/>
        <v>5595</v>
      </c>
      <c r="I271" s="34">
        <f t="shared" si="115"/>
        <v>5905</v>
      </c>
      <c r="J271" s="34">
        <f t="shared" si="115"/>
        <v>6215</v>
      </c>
      <c r="K271" s="34">
        <f t="shared" si="115"/>
        <v>6525</v>
      </c>
      <c r="L271" s="34">
        <f t="shared" si="115"/>
        <v>6835</v>
      </c>
      <c r="M271" s="34">
        <f t="shared" si="115"/>
        <v>7145</v>
      </c>
      <c r="N271" s="34">
        <f t="shared" si="115"/>
        <v>7455</v>
      </c>
      <c r="O271" s="34">
        <f t="shared" si="115"/>
        <v>7765</v>
      </c>
      <c r="P271" s="34">
        <f t="shared" si="115"/>
        <v>8075</v>
      </c>
      <c r="Q271" s="34">
        <f t="shared" si="115"/>
        <v>8385</v>
      </c>
      <c r="R271" s="34">
        <f t="shared" si="115"/>
        <v>8695</v>
      </c>
      <c r="S271" s="34">
        <f t="shared" si="115"/>
        <v>9005</v>
      </c>
      <c r="T271" s="34">
        <f t="shared" si="115"/>
        <v>9315</v>
      </c>
      <c r="U271" s="34">
        <f t="shared" si="115"/>
        <v>9625</v>
      </c>
      <c r="V271" s="34">
        <f t="shared" si="115"/>
        <v>9935</v>
      </c>
      <c r="W271" s="34">
        <f t="shared" si="115"/>
        <v>10245</v>
      </c>
      <c r="X271" s="34">
        <f t="shared" si="115"/>
        <v>10555</v>
      </c>
      <c r="Y271" s="34">
        <f t="shared" si="115"/>
        <v>10865</v>
      </c>
      <c r="Z271" s="34">
        <f t="shared" si="115"/>
        <v>11175</v>
      </c>
      <c r="AA271" s="34">
        <f t="shared" si="115"/>
        <v>11485</v>
      </c>
      <c r="AB271" s="34">
        <f t="shared" si="115"/>
        <v>11795</v>
      </c>
      <c r="AC271" s="34">
        <f t="shared" si="115"/>
        <v>12105</v>
      </c>
      <c r="AD271" s="34">
        <f t="shared" si="115"/>
        <v>12415</v>
      </c>
      <c r="AE271" s="34">
        <f t="shared" si="115"/>
        <v>12725</v>
      </c>
      <c r="AF271" s="34">
        <f t="shared" si="115"/>
        <v>13035</v>
      </c>
      <c r="AG271" s="34">
        <f t="shared" si="115"/>
        <v>13345</v>
      </c>
      <c r="AH271" s="34">
        <f t="shared" si="115"/>
        <v>13655</v>
      </c>
    </row>
    <row r="272" spans="1:34" ht="33.75" customHeight="1">
      <c r="A272" s="4"/>
      <c r="B272" s="55" t="s">
        <v>53</v>
      </c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6"/>
    </row>
    <row r="273" spans="1:34" ht="33.75" customHeight="1">
      <c r="A273" s="4"/>
      <c r="B273" s="57" t="s">
        <v>26</v>
      </c>
      <c r="C273" s="59" t="s">
        <v>27</v>
      </c>
      <c r="D273" s="54" t="s">
        <v>28</v>
      </c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6"/>
    </row>
    <row r="274" spans="1:34" ht="33.75" customHeight="1">
      <c r="A274" s="4"/>
      <c r="B274" s="58"/>
      <c r="C274" s="60"/>
      <c r="D274" s="29">
        <v>0</v>
      </c>
      <c r="E274" s="29">
        <v>1</v>
      </c>
      <c r="F274" s="29">
        <v>2</v>
      </c>
      <c r="G274" s="29">
        <v>3</v>
      </c>
      <c r="H274" s="29">
        <v>4</v>
      </c>
      <c r="I274" s="29">
        <v>5</v>
      </c>
      <c r="J274" s="29">
        <v>6</v>
      </c>
      <c r="K274" s="29">
        <v>7</v>
      </c>
      <c r="L274" s="29">
        <v>8</v>
      </c>
      <c r="M274" s="29">
        <v>9</v>
      </c>
      <c r="N274" s="29">
        <v>10</v>
      </c>
      <c r="O274" s="29">
        <v>11</v>
      </c>
      <c r="P274" s="29">
        <v>12</v>
      </c>
      <c r="Q274" s="29">
        <v>13</v>
      </c>
      <c r="R274" s="29">
        <v>14</v>
      </c>
      <c r="S274" s="29">
        <v>15</v>
      </c>
      <c r="T274" s="29">
        <v>16</v>
      </c>
      <c r="U274" s="29">
        <v>17</v>
      </c>
      <c r="V274" s="29">
        <v>18</v>
      </c>
      <c r="W274" s="29">
        <v>19</v>
      </c>
      <c r="X274" s="29">
        <v>20</v>
      </c>
      <c r="Y274" s="29">
        <v>21</v>
      </c>
      <c r="Z274" s="29">
        <v>22</v>
      </c>
      <c r="AA274" s="29">
        <v>23</v>
      </c>
      <c r="AB274" s="29">
        <v>24</v>
      </c>
      <c r="AC274" s="29">
        <v>25</v>
      </c>
      <c r="AD274" s="29">
        <v>26</v>
      </c>
      <c r="AE274" s="29">
        <v>27</v>
      </c>
      <c r="AF274" s="29">
        <v>28</v>
      </c>
      <c r="AG274" s="29">
        <v>29</v>
      </c>
      <c r="AH274" s="29">
        <v>30</v>
      </c>
    </row>
    <row r="275" spans="1:34" ht="33.75" customHeight="1">
      <c r="A275" s="4"/>
      <c r="B275" s="30" t="s">
        <v>165</v>
      </c>
      <c r="C275" s="31" t="s">
        <v>24</v>
      </c>
      <c r="D275" s="29">
        <v>325</v>
      </c>
      <c r="E275" s="29">
        <f>D275+25</f>
        <v>350</v>
      </c>
      <c r="F275" s="29">
        <f aca="true" t="shared" si="116" ref="F275:S275">E275+25</f>
        <v>375</v>
      </c>
      <c r="G275" s="29">
        <f t="shared" si="116"/>
        <v>400</v>
      </c>
      <c r="H275" s="29">
        <f t="shared" si="116"/>
        <v>425</v>
      </c>
      <c r="I275" s="29">
        <f t="shared" si="116"/>
        <v>450</v>
      </c>
      <c r="J275" s="29">
        <f t="shared" si="116"/>
        <v>475</v>
      </c>
      <c r="K275" s="29">
        <f t="shared" si="116"/>
        <v>500</v>
      </c>
      <c r="L275" s="29">
        <f t="shared" si="116"/>
        <v>525</v>
      </c>
      <c r="M275" s="29">
        <f t="shared" si="116"/>
        <v>550</v>
      </c>
      <c r="N275" s="29">
        <f t="shared" si="116"/>
        <v>575</v>
      </c>
      <c r="O275" s="29">
        <f t="shared" si="116"/>
        <v>600</v>
      </c>
      <c r="P275" s="29">
        <f t="shared" si="116"/>
        <v>625</v>
      </c>
      <c r="Q275" s="29">
        <f t="shared" si="116"/>
        <v>650</v>
      </c>
      <c r="R275" s="29">
        <f t="shared" si="116"/>
        <v>675</v>
      </c>
      <c r="S275" s="29">
        <f t="shared" si="116"/>
        <v>700</v>
      </c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</row>
    <row r="276" spans="1:34" ht="33.75" customHeight="1">
      <c r="A276" s="4"/>
      <c r="B276" s="61" t="s">
        <v>166</v>
      </c>
      <c r="C276" s="59" t="s">
        <v>22</v>
      </c>
      <c r="D276" s="29">
        <v>490</v>
      </c>
      <c r="E276" s="29">
        <f>D276+30</f>
        <v>520</v>
      </c>
      <c r="F276" s="29">
        <f aca="true" t="shared" si="117" ref="F276:N276">E276+30</f>
        <v>550</v>
      </c>
      <c r="G276" s="29">
        <f t="shared" si="117"/>
        <v>580</v>
      </c>
      <c r="H276" s="29">
        <f t="shared" si="117"/>
        <v>610</v>
      </c>
      <c r="I276" s="29">
        <f t="shared" si="117"/>
        <v>640</v>
      </c>
      <c r="J276" s="29">
        <f t="shared" si="117"/>
        <v>670</v>
      </c>
      <c r="K276" s="29">
        <f t="shared" si="117"/>
        <v>700</v>
      </c>
      <c r="L276" s="29">
        <f t="shared" si="117"/>
        <v>730</v>
      </c>
      <c r="M276" s="29">
        <f t="shared" si="117"/>
        <v>760</v>
      </c>
      <c r="N276" s="29">
        <f t="shared" si="117"/>
        <v>790</v>
      </c>
      <c r="O276" s="29">
        <v>822</v>
      </c>
      <c r="P276" s="29">
        <v>854</v>
      </c>
      <c r="Q276" s="29">
        <v>886</v>
      </c>
      <c r="R276" s="29">
        <v>918</v>
      </c>
      <c r="S276" s="29">
        <v>950</v>
      </c>
      <c r="T276" s="29">
        <v>985</v>
      </c>
      <c r="U276" s="29">
        <v>1020</v>
      </c>
      <c r="V276" s="29">
        <v>1055</v>
      </c>
      <c r="W276" s="29">
        <v>1090</v>
      </c>
      <c r="X276" s="29">
        <v>1125</v>
      </c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</row>
    <row r="277" spans="1:34" ht="33.75" customHeight="1">
      <c r="A277" s="4"/>
      <c r="B277" s="58"/>
      <c r="C277" s="60"/>
      <c r="D277" s="29">
        <v>490</v>
      </c>
      <c r="E277" s="29">
        <v>520</v>
      </c>
      <c r="F277" s="29">
        <v>550</v>
      </c>
      <c r="G277" s="29">
        <v>580</v>
      </c>
      <c r="H277" s="29">
        <v>610</v>
      </c>
      <c r="I277" s="29">
        <v>640</v>
      </c>
      <c r="J277" s="29">
        <v>670</v>
      </c>
      <c r="K277" s="29">
        <v>700</v>
      </c>
      <c r="L277" s="29">
        <v>700</v>
      </c>
      <c r="M277" s="29">
        <v>730</v>
      </c>
      <c r="N277" s="29">
        <v>760</v>
      </c>
      <c r="O277" s="29">
        <v>790</v>
      </c>
      <c r="P277" s="29">
        <v>822</v>
      </c>
      <c r="Q277" s="29">
        <v>854</v>
      </c>
      <c r="R277" s="29">
        <v>886</v>
      </c>
      <c r="S277" s="29">
        <v>918</v>
      </c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</row>
    <row r="278" spans="1:34" ht="33.75" customHeight="1">
      <c r="A278" s="4"/>
      <c r="B278" s="30" t="s">
        <v>167</v>
      </c>
      <c r="C278" s="59" t="s">
        <v>19</v>
      </c>
      <c r="D278" s="29">
        <v>800</v>
      </c>
      <c r="E278" s="29">
        <f>D278+45</f>
        <v>845</v>
      </c>
      <c r="F278" s="29">
        <f aca="true" t="shared" si="118" ref="F278:X278">E278+45</f>
        <v>890</v>
      </c>
      <c r="G278" s="29">
        <f t="shared" si="118"/>
        <v>935</v>
      </c>
      <c r="H278" s="29">
        <f t="shared" si="118"/>
        <v>980</v>
      </c>
      <c r="I278" s="29">
        <f t="shared" si="118"/>
        <v>1025</v>
      </c>
      <c r="J278" s="29">
        <f t="shared" si="118"/>
        <v>1070</v>
      </c>
      <c r="K278" s="29">
        <f t="shared" si="118"/>
        <v>1115</v>
      </c>
      <c r="L278" s="29">
        <f t="shared" si="118"/>
        <v>1160</v>
      </c>
      <c r="M278" s="29">
        <f t="shared" si="118"/>
        <v>1205</v>
      </c>
      <c r="N278" s="29">
        <f t="shared" si="118"/>
        <v>1250</v>
      </c>
      <c r="O278" s="29">
        <f t="shared" si="118"/>
        <v>1295</v>
      </c>
      <c r="P278" s="29">
        <f t="shared" si="118"/>
        <v>1340</v>
      </c>
      <c r="Q278" s="29">
        <f t="shared" si="118"/>
        <v>1385</v>
      </c>
      <c r="R278" s="29">
        <f t="shared" si="118"/>
        <v>1430</v>
      </c>
      <c r="S278" s="29">
        <f t="shared" si="118"/>
        <v>1475</v>
      </c>
      <c r="T278" s="29">
        <f t="shared" si="118"/>
        <v>1520</v>
      </c>
      <c r="U278" s="29">
        <f t="shared" si="118"/>
        <v>1565</v>
      </c>
      <c r="V278" s="29">
        <f t="shared" si="118"/>
        <v>1610</v>
      </c>
      <c r="W278" s="29">
        <f t="shared" si="118"/>
        <v>1655</v>
      </c>
      <c r="X278" s="29">
        <f t="shared" si="118"/>
        <v>1700</v>
      </c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34" ht="33.75" customHeight="1">
      <c r="A279" s="4"/>
      <c r="B279" s="30" t="s">
        <v>39</v>
      </c>
      <c r="C279" s="60"/>
      <c r="D279" s="29">
        <v>845</v>
      </c>
      <c r="E279" s="29">
        <v>890</v>
      </c>
      <c r="F279" s="29">
        <v>935</v>
      </c>
      <c r="G279" s="29">
        <v>1025</v>
      </c>
      <c r="H279" s="29">
        <v>1070</v>
      </c>
      <c r="I279" s="29">
        <v>1115</v>
      </c>
      <c r="J279" s="29">
        <v>1160</v>
      </c>
      <c r="K279" s="29">
        <v>1205</v>
      </c>
      <c r="L279" s="29">
        <v>1250</v>
      </c>
      <c r="M279" s="29">
        <v>1250</v>
      </c>
      <c r="N279" s="29">
        <v>1295</v>
      </c>
      <c r="O279" s="29">
        <v>1340</v>
      </c>
      <c r="P279" s="29">
        <v>1385</v>
      </c>
      <c r="Q279" s="29">
        <v>1430</v>
      </c>
      <c r="R279" s="29">
        <v>1475</v>
      </c>
      <c r="S279" s="29">
        <v>1475</v>
      </c>
      <c r="T279" s="29">
        <v>1520</v>
      </c>
      <c r="U279" s="29">
        <v>1565</v>
      </c>
      <c r="V279" s="29">
        <v>1610</v>
      </c>
      <c r="W279" s="29">
        <v>1655</v>
      </c>
      <c r="X279" s="29">
        <v>1700</v>
      </c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34" ht="33.75" customHeight="1">
      <c r="A280" s="4"/>
      <c r="B280" s="30" t="s">
        <v>13</v>
      </c>
      <c r="C280" s="31" t="s">
        <v>18</v>
      </c>
      <c r="D280" s="29">
        <v>108</v>
      </c>
      <c r="E280" s="29">
        <v>114</v>
      </c>
      <c r="F280" s="29">
        <v>120</v>
      </c>
      <c r="G280" s="29">
        <v>126</v>
      </c>
      <c r="H280" s="29">
        <v>132</v>
      </c>
      <c r="I280" s="29">
        <v>138</v>
      </c>
      <c r="J280" s="29">
        <v>144</v>
      </c>
      <c r="K280" s="29">
        <v>151</v>
      </c>
      <c r="L280" s="29">
        <v>157</v>
      </c>
      <c r="M280" s="29">
        <v>163</v>
      </c>
      <c r="N280" s="29">
        <v>169</v>
      </c>
      <c r="O280" s="29">
        <v>175</v>
      </c>
      <c r="P280" s="29">
        <v>181</v>
      </c>
      <c r="Q280" s="29">
        <v>187</v>
      </c>
      <c r="R280" s="29">
        <v>193</v>
      </c>
      <c r="S280" s="29">
        <v>199</v>
      </c>
      <c r="T280" s="29">
        <v>152</v>
      </c>
      <c r="U280" s="29">
        <v>157</v>
      </c>
      <c r="V280" s="29">
        <v>161</v>
      </c>
      <c r="W280" s="29">
        <v>166</v>
      </c>
      <c r="X280" s="29">
        <v>170</v>
      </c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34" ht="33.75" customHeight="1">
      <c r="A281" s="4"/>
      <c r="B281" s="30" t="s">
        <v>13</v>
      </c>
      <c r="C281" s="31" t="s">
        <v>17</v>
      </c>
      <c r="D281" s="29">
        <v>144</v>
      </c>
      <c r="E281" s="29">
        <v>152</v>
      </c>
      <c r="F281" s="29">
        <v>160</v>
      </c>
      <c r="G281" s="29">
        <v>168</v>
      </c>
      <c r="H281" s="29">
        <v>176</v>
      </c>
      <c r="I281" s="29">
        <v>185</v>
      </c>
      <c r="J281" s="29">
        <v>193</v>
      </c>
      <c r="K281" s="29">
        <v>201</v>
      </c>
      <c r="L281" s="29">
        <v>209</v>
      </c>
      <c r="M281" s="29">
        <v>217</v>
      </c>
      <c r="N281" s="29">
        <v>225</v>
      </c>
      <c r="O281" s="29">
        <v>233</v>
      </c>
      <c r="P281" s="29">
        <v>241</v>
      </c>
      <c r="Q281" s="29">
        <v>249</v>
      </c>
      <c r="R281" s="29">
        <v>257</v>
      </c>
      <c r="S281" s="29">
        <v>266</v>
      </c>
      <c r="T281" s="29">
        <v>198</v>
      </c>
      <c r="U281" s="29">
        <v>203</v>
      </c>
      <c r="V281" s="29">
        <v>209</v>
      </c>
      <c r="W281" s="29">
        <v>215</v>
      </c>
      <c r="X281" s="29">
        <v>221</v>
      </c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34" ht="33.75" customHeight="1">
      <c r="A282" s="4"/>
      <c r="B282" s="30" t="s">
        <v>168</v>
      </c>
      <c r="C282" s="31" t="s">
        <v>15</v>
      </c>
      <c r="D282" s="29">
        <v>1035</v>
      </c>
      <c r="E282" s="29">
        <f>D282+58</f>
        <v>1093</v>
      </c>
      <c r="F282" s="29">
        <f aca="true" t="shared" si="119" ref="F282:X282">E282+58</f>
        <v>1151</v>
      </c>
      <c r="G282" s="29">
        <f t="shared" si="119"/>
        <v>1209</v>
      </c>
      <c r="H282" s="29">
        <f t="shared" si="119"/>
        <v>1267</v>
      </c>
      <c r="I282" s="29">
        <f t="shared" si="119"/>
        <v>1325</v>
      </c>
      <c r="J282" s="29">
        <f t="shared" si="119"/>
        <v>1383</v>
      </c>
      <c r="K282" s="29">
        <f t="shared" si="119"/>
        <v>1441</v>
      </c>
      <c r="L282" s="29">
        <f t="shared" si="119"/>
        <v>1499</v>
      </c>
      <c r="M282" s="29">
        <f t="shared" si="119"/>
        <v>1557</v>
      </c>
      <c r="N282" s="29">
        <f t="shared" si="119"/>
        <v>1615</v>
      </c>
      <c r="O282" s="29">
        <f t="shared" si="119"/>
        <v>1673</v>
      </c>
      <c r="P282" s="29">
        <f t="shared" si="119"/>
        <v>1731</v>
      </c>
      <c r="Q282" s="29">
        <f t="shared" si="119"/>
        <v>1789</v>
      </c>
      <c r="R282" s="29">
        <f t="shared" si="119"/>
        <v>1847</v>
      </c>
      <c r="S282" s="29">
        <f t="shared" si="119"/>
        <v>1905</v>
      </c>
      <c r="T282" s="29">
        <f t="shared" si="119"/>
        <v>1963</v>
      </c>
      <c r="U282" s="29">
        <f t="shared" si="119"/>
        <v>2021</v>
      </c>
      <c r="V282" s="29">
        <f t="shared" si="119"/>
        <v>2079</v>
      </c>
      <c r="W282" s="29">
        <f t="shared" si="119"/>
        <v>2137</v>
      </c>
      <c r="X282" s="29">
        <f t="shared" si="119"/>
        <v>2195</v>
      </c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34" ht="33.75" customHeight="1">
      <c r="A283" s="4"/>
      <c r="B283" s="30" t="s">
        <v>13</v>
      </c>
      <c r="C283" s="32" t="s">
        <v>14</v>
      </c>
      <c r="D283" s="29">
        <v>29</v>
      </c>
      <c r="E283" s="29">
        <v>31</v>
      </c>
      <c r="F283" s="29">
        <v>32</v>
      </c>
      <c r="G283" s="29">
        <v>34</v>
      </c>
      <c r="H283" s="29">
        <v>35</v>
      </c>
      <c r="I283" s="29">
        <v>37</v>
      </c>
      <c r="J283" s="29">
        <v>39</v>
      </c>
      <c r="K283" s="29">
        <v>40</v>
      </c>
      <c r="L283" s="29">
        <v>42</v>
      </c>
      <c r="M283" s="29">
        <v>33</v>
      </c>
      <c r="N283" s="29">
        <v>34</v>
      </c>
      <c r="O283" s="29">
        <v>35</v>
      </c>
      <c r="P283" s="29">
        <v>36</v>
      </c>
      <c r="Q283" s="29">
        <v>38</v>
      </c>
      <c r="R283" s="29">
        <v>39</v>
      </c>
      <c r="S283" s="29">
        <v>40</v>
      </c>
      <c r="T283" s="29">
        <v>41</v>
      </c>
      <c r="U283" s="29">
        <v>42</v>
      </c>
      <c r="V283" s="29">
        <v>44</v>
      </c>
      <c r="W283" s="29">
        <v>45</v>
      </c>
      <c r="X283" s="29">
        <v>46</v>
      </c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34" ht="33.75" customHeight="1">
      <c r="A284" s="4"/>
      <c r="B284" s="30" t="s">
        <v>67</v>
      </c>
      <c r="C284" s="32" t="s">
        <v>68</v>
      </c>
      <c r="D284" s="29">
        <v>52</v>
      </c>
      <c r="E284" s="29">
        <v>55</v>
      </c>
      <c r="F284" s="29">
        <v>58</v>
      </c>
      <c r="G284" s="29">
        <v>60</v>
      </c>
      <c r="H284" s="29">
        <v>63</v>
      </c>
      <c r="I284" s="29">
        <v>66</v>
      </c>
      <c r="J284" s="29">
        <v>69</v>
      </c>
      <c r="K284" s="29">
        <v>72</v>
      </c>
      <c r="L284" s="29">
        <v>75</v>
      </c>
      <c r="M284" s="29">
        <v>78</v>
      </c>
      <c r="N284" s="29">
        <v>81</v>
      </c>
      <c r="O284" s="29">
        <v>84</v>
      </c>
      <c r="P284" s="29">
        <v>87</v>
      </c>
      <c r="Q284" s="29">
        <v>89</v>
      </c>
      <c r="R284" s="29">
        <v>92</v>
      </c>
      <c r="S284" s="29">
        <v>95</v>
      </c>
      <c r="T284" s="29">
        <v>98</v>
      </c>
      <c r="U284" s="29">
        <v>101</v>
      </c>
      <c r="V284" s="29">
        <v>104</v>
      </c>
      <c r="W284" s="29">
        <v>107</v>
      </c>
      <c r="X284" s="29">
        <v>110</v>
      </c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34" ht="33.75" customHeight="1">
      <c r="A285" s="4"/>
      <c r="B285" s="30" t="s">
        <v>69</v>
      </c>
      <c r="C285" s="32" t="s">
        <v>70</v>
      </c>
      <c r="D285" s="29">
        <v>104</v>
      </c>
      <c r="E285" s="29">
        <v>109</v>
      </c>
      <c r="F285" s="29">
        <v>115</v>
      </c>
      <c r="G285" s="29">
        <v>121</v>
      </c>
      <c r="H285" s="29">
        <v>127</v>
      </c>
      <c r="I285" s="29">
        <v>133</v>
      </c>
      <c r="J285" s="29">
        <v>138</v>
      </c>
      <c r="K285" s="29">
        <v>144</v>
      </c>
      <c r="L285" s="29">
        <v>150</v>
      </c>
      <c r="M285" s="29">
        <v>156</v>
      </c>
      <c r="N285" s="29">
        <v>162</v>
      </c>
      <c r="O285" s="29">
        <v>167</v>
      </c>
      <c r="P285" s="29">
        <v>173</v>
      </c>
      <c r="Q285" s="29">
        <v>179</v>
      </c>
      <c r="R285" s="29">
        <v>185</v>
      </c>
      <c r="S285" s="29">
        <v>191</v>
      </c>
      <c r="T285" s="29">
        <v>196</v>
      </c>
      <c r="U285" s="29">
        <v>202</v>
      </c>
      <c r="V285" s="29">
        <v>208</v>
      </c>
      <c r="W285" s="29">
        <v>214</v>
      </c>
      <c r="X285" s="29">
        <v>220</v>
      </c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34" ht="33.75" customHeight="1">
      <c r="A286" s="4"/>
      <c r="B286" s="30" t="s">
        <v>169</v>
      </c>
      <c r="C286" s="31" t="s">
        <v>12</v>
      </c>
      <c r="D286" s="29">
        <v>1040</v>
      </c>
      <c r="E286" s="29">
        <f>D286+77</f>
        <v>1117</v>
      </c>
      <c r="F286" s="29">
        <f aca="true" t="shared" si="120" ref="F286:S286">E286+77</f>
        <v>1194</v>
      </c>
      <c r="G286" s="29">
        <f t="shared" si="120"/>
        <v>1271</v>
      </c>
      <c r="H286" s="29">
        <f t="shared" si="120"/>
        <v>1348</v>
      </c>
      <c r="I286" s="29">
        <f t="shared" si="120"/>
        <v>1425</v>
      </c>
      <c r="J286" s="29">
        <f t="shared" si="120"/>
        <v>1502</v>
      </c>
      <c r="K286" s="29">
        <f t="shared" si="120"/>
        <v>1579</v>
      </c>
      <c r="L286" s="29">
        <f t="shared" si="120"/>
        <v>1656</v>
      </c>
      <c r="M286" s="29">
        <f t="shared" si="120"/>
        <v>1733</v>
      </c>
      <c r="N286" s="29">
        <f t="shared" si="120"/>
        <v>1810</v>
      </c>
      <c r="O286" s="29">
        <f t="shared" si="120"/>
        <v>1887</v>
      </c>
      <c r="P286" s="29">
        <f t="shared" si="120"/>
        <v>1964</v>
      </c>
      <c r="Q286" s="29">
        <f t="shared" si="120"/>
        <v>2041</v>
      </c>
      <c r="R286" s="29">
        <f t="shared" si="120"/>
        <v>2118</v>
      </c>
      <c r="S286" s="29">
        <f t="shared" si="120"/>
        <v>2195</v>
      </c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34" ht="33.75" customHeight="1">
      <c r="A287" s="4"/>
      <c r="B287" s="30" t="s">
        <v>170</v>
      </c>
      <c r="C287" s="59" t="s">
        <v>8</v>
      </c>
      <c r="D287" s="29">
        <v>1440</v>
      </c>
      <c r="E287" s="29">
        <f>D287+107</f>
        <v>1547</v>
      </c>
      <c r="F287" s="29">
        <f aca="true" t="shared" si="121" ref="F287:S287">E287+107</f>
        <v>1654</v>
      </c>
      <c r="G287" s="29">
        <f t="shared" si="121"/>
        <v>1761</v>
      </c>
      <c r="H287" s="29">
        <f t="shared" si="121"/>
        <v>1868</v>
      </c>
      <c r="I287" s="29">
        <f t="shared" si="121"/>
        <v>1975</v>
      </c>
      <c r="J287" s="29">
        <f t="shared" si="121"/>
        <v>2082</v>
      </c>
      <c r="K287" s="29">
        <f t="shared" si="121"/>
        <v>2189</v>
      </c>
      <c r="L287" s="29">
        <f t="shared" si="121"/>
        <v>2296</v>
      </c>
      <c r="M287" s="29">
        <f t="shared" si="121"/>
        <v>2403</v>
      </c>
      <c r="N287" s="29">
        <f t="shared" si="121"/>
        <v>2510</v>
      </c>
      <c r="O287" s="29">
        <f t="shared" si="121"/>
        <v>2617</v>
      </c>
      <c r="P287" s="29">
        <f t="shared" si="121"/>
        <v>2724</v>
      </c>
      <c r="Q287" s="29">
        <f t="shared" si="121"/>
        <v>2831</v>
      </c>
      <c r="R287" s="29">
        <f t="shared" si="121"/>
        <v>2938</v>
      </c>
      <c r="S287" s="29">
        <f t="shared" si="121"/>
        <v>3045</v>
      </c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34" ht="33.75" customHeight="1">
      <c r="A288" s="4"/>
      <c r="B288" s="30" t="s">
        <v>10</v>
      </c>
      <c r="C288" s="62"/>
      <c r="D288" s="29">
        <v>1519</v>
      </c>
      <c r="E288" s="29">
        <v>1588</v>
      </c>
      <c r="F288" s="29">
        <v>1656</v>
      </c>
      <c r="G288" s="29">
        <v>1724</v>
      </c>
      <c r="H288" s="29">
        <v>1793</v>
      </c>
      <c r="I288" s="29">
        <v>1861</v>
      </c>
      <c r="J288" s="29">
        <v>1929</v>
      </c>
      <c r="K288" s="29">
        <v>1997</v>
      </c>
      <c r="L288" s="29">
        <v>2066</v>
      </c>
      <c r="M288" s="29">
        <v>2123</v>
      </c>
      <c r="N288" s="29">
        <v>2191</v>
      </c>
      <c r="O288" s="29">
        <v>2259</v>
      </c>
      <c r="P288" s="29">
        <v>2347</v>
      </c>
      <c r="Q288" s="29">
        <v>2395</v>
      </c>
      <c r="R288" s="29">
        <v>2463</v>
      </c>
      <c r="S288" s="29">
        <v>2531</v>
      </c>
      <c r="T288" s="29">
        <v>2599</v>
      </c>
      <c r="U288" s="29">
        <v>2667</v>
      </c>
      <c r="V288" s="29">
        <v>2735</v>
      </c>
      <c r="W288" s="29">
        <v>2802</v>
      </c>
      <c r="X288" s="29">
        <v>2870</v>
      </c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</row>
    <row r="289" spans="1:34" ht="33.75" customHeight="1">
      <c r="A289" s="4"/>
      <c r="B289" s="30" t="s">
        <v>36</v>
      </c>
      <c r="C289" s="60"/>
      <c r="D289" s="29">
        <v>1547</v>
      </c>
      <c r="E289" s="29">
        <v>1664</v>
      </c>
      <c r="F289" s="29">
        <v>1761</v>
      </c>
      <c r="G289" s="29">
        <v>1761</v>
      </c>
      <c r="H289" s="29">
        <v>1868</v>
      </c>
      <c r="I289" s="29">
        <v>1868</v>
      </c>
      <c r="J289" s="29">
        <v>1975</v>
      </c>
      <c r="K289" s="29">
        <v>2082</v>
      </c>
      <c r="L289" s="29">
        <v>2082</v>
      </c>
      <c r="M289" s="29">
        <v>2189</v>
      </c>
      <c r="N289" s="29">
        <v>2269</v>
      </c>
      <c r="O289" s="29">
        <v>2403</v>
      </c>
      <c r="P289" s="29">
        <v>2403</v>
      </c>
      <c r="Q289" s="29">
        <v>2510</v>
      </c>
      <c r="R289" s="29">
        <v>2617</v>
      </c>
      <c r="S289" s="29">
        <v>2724</v>
      </c>
      <c r="T289" s="29">
        <v>2724</v>
      </c>
      <c r="U289" s="29">
        <v>2831</v>
      </c>
      <c r="V289" s="29">
        <v>2938</v>
      </c>
      <c r="W289" s="29">
        <v>3045</v>
      </c>
      <c r="X289" s="29">
        <v>3045</v>
      </c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</row>
    <row r="290" spans="1:34" ht="33.75" customHeight="1">
      <c r="A290" s="4"/>
      <c r="B290" s="30" t="s">
        <v>171</v>
      </c>
      <c r="C290" s="31" t="s">
        <v>7</v>
      </c>
      <c r="D290" s="29">
        <v>1950</v>
      </c>
      <c r="E290" s="29">
        <f>D290+144</f>
        <v>2094</v>
      </c>
      <c r="F290" s="29">
        <f aca="true" t="shared" si="122" ref="F290:AH290">E290+144</f>
        <v>2238</v>
      </c>
      <c r="G290" s="29">
        <f t="shared" si="122"/>
        <v>2382</v>
      </c>
      <c r="H290" s="29">
        <f t="shared" si="122"/>
        <v>2526</v>
      </c>
      <c r="I290" s="29">
        <f t="shared" si="122"/>
        <v>2670</v>
      </c>
      <c r="J290" s="29">
        <f t="shared" si="122"/>
        <v>2814</v>
      </c>
      <c r="K290" s="29">
        <f t="shared" si="122"/>
        <v>2958</v>
      </c>
      <c r="L290" s="29">
        <f t="shared" si="122"/>
        <v>3102</v>
      </c>
      <c r="M290" s="29">
        <f t="shared" si="122"/>
        <v>3246</v>
      </c>
      <c r="N290" s="29">
        <f t="shared" si="122"/>
        <v>3390</v>
      </c>
      <c r="O290" s="29">
        <f t="shared" si="122"/>
        <v>3534</v>
      </c>
      <c r="P290" s="29">
        <f t="shared" si="122"/>
        <v>3678</v>
      </c>
      <c r="Q290" s="29">
        <f t="shared" si="122"/>
        <v>3822</v>
      </c>
      <c r="R290" s="29">
        <f t="shared" si="122"/>
        <v>3966</v>
      </c>
      <c r="S290" s="29">
        <f t="shared" si="122"/>
        <v>4110</v>
      </c>
      <c r="T290" s="29">
        <f t="shared" si="122"/>
        <v>4254</v>
      </c>
      <c r="U290" s="29">
        <f t="shared" si="122"/>
        <v>4398</v>
      </c>
      <c r="V290" s="29">
        <f t="shared" si="122"/>
        <v>4542</v>
      </c>
      <c r="W290" s="29">
        <f t="shared" si="122"/>
        <v>4686</v>
      </c>
      <c r="X290" s="29">
        <f t="shared" si="122"/>
        <v>4830</v>
      </c>
      <c r="Y290" s="29">
        <f t="shared" si="122"/>
        <v>4974</v>
      </c>
      <c r="Z290" s="29">
        <f t="shared" si="122"/>
        <v>5118</v>
      </c>
      <c r="AA290" s="29">
        <f t="shared" si="122"/>
        <v>5262</v>
      </c>
      <c r="AB290" s="29">
        <f t="shared" si="122"/>
        <v>5406</v>
      </c>
      <c r="AC290" s="29">
        <f t="shared" si="122"/>
        <v>5550</v>
      </c>
      <c r="AD290" s="29">
        <f t="shared" si="122"/>
        <v>5694</v>
      </c>
      <c r="AE290" s="29">
        <f t="shared" si="122"/>
        <v>5838</v>
      </c>
      <c r="AF290" s="29">
        <f t="shared" si="122"/>
        <v>5982</v>
      </c>
      <c r="AG290" s="29">
        <f t="shared" si="122"/>
        <v>6126</v>
      </c>
      <c r="AH290" s="29">
        <f t="shared" si="122"/>
        <v>6270</v>
      </c>
    </row>
    <row r="291" spans="1:34" ht="33.75" customHeight="1">
      <c r="A291" s="4"/>
      <c r="B291" s="30" t="s">
        <v>172</v>
      </c>
      <c r="C291" s="31" t="s">
        <v>5</v>
      </c>
      <c r="D291" s="29">
        <v>2925</v>
      </c>
      <c r="E291" s="29">
        <f>D291+215</f>
        <v>3140</v>
      </c>
      <c r="F291" s="29">
        <f aca="true" t="shared" si="123" ref="F291:AH291">E291+215</f>
        <v>3355</v>
      </c>
      <c r="G291" s="29">
        <f t="shared" si="123"/>
        <v>3570</v>
      </c>
      <c r="H291" s="29">
        <f t="shared" si="123"/>
        <v>3785</v>
      </c>
      <c r="I291" s="29">
        <f t="shared" si="123"/>
        <v>4000</v>
      </c>
      <c r="J291" s="29">
        <f t="shared" si="123"/>
        <v>4215</v>
      </c>
      <c r="K291" s="29">
        <f t="shared" si="123"/>
        <v>4430</v>
      </c>
      <c r="L291" s="29">
        <f t="shared" si="123"/>
        <v>4645</v>
      </c>
      <c r="M291" s="29">
        <f t="shared" si="123"/>
        <v>4860</v>
      </c>
      <c r="N291" s="29">
        <f t="shared" si="123"/>
        <v>5075</v>
      </c>
      <c r="O291" s="29">
        <f t="shared" si="123"/>
        <v>5290</v>
      </c>
      <c r="P291" s="29">
        <f t="shared" si="123"/>
        <v>5505</v>
      </c>
      <c r="Q291" s="29">
        <f t="shared" si="123"/>
        <v>5720</v>
      </c>
      <c r="R291" s="29">
        <f t="shared" si="123"/>
        <v>5935</v>
      </c>
      <c r="S291" s="29">
        <f t="shared" si="123"/>
        <v>6150</v>
      </c>
      <c r="T291" s="29">
        <f t="shared" si="123"/>
        <v>6365</v>
      </c>
      <c r="U291" s="29">
        <f t="shared" si="123"/>
        <v>6580</v>
      </c>
      <c r="V291" s="29">
        <f t="shared" si="123"/>
        <v>6795</v>
      </c>
      <c r="W291" s="29">
        <f t="shared" si="123"/>
        <v>7010</v>
      </c>
      <c r="X291" s="29">
        <f t="shared" si="123"/>
        <v>7225</v>
      </c>
      <c r="Y291" s="29">
        <f t="shared" si="123"/>
        <v>7440</v>
      </c>
      <c r="Z291" s="29">
        <f t="shared" si="123"/>
        <v>7655</v>
      </c>
      <c r="AA291" s="29">
        <f t="shared" si="123"/>
        <v>7870</v>
      </c>
      <c r="AB291" s="29">
        <f t="shared" si="123"/>
        <v>8085</v>
      </c>
      <c r="AC291" s="29">
        <f t="shared" si="123"/>
        <v>8300</v>
      </c>
      <c r="AD291" s="29">
        <f t="shared" si="123"/>
        <v>8515</v>
      </c>
      <c r="AE291" s="29">
        <f t="shared" si="123"/>
        <v>8730</v>
      </c>
      <c r="AF291" s="29">
        <f t="shared" si="123"/>
        <v>8945</v>
      </c>
      <c r="AG291" s="29">
        <f t="shared" si="123"/>
        <v>9160</v>
      </c>
      <c r="AH291" s="29">
        <f t="shared" si="123"/>
        <v>9375</v>
      </c>
    </row>
    <row r="292" spans="1:34" ht="33.75" customHeight="1">
      <c r="A292" s="4"/>
      <c r="B292" s="30" t="s">
        <v>173</v>
      </c>
      <c r="C292" s="31" t="s">
        <v>2</v>
      </c>
      <c r="D292" s="29">
        <v>3365</v>
      </c>
      <c r="E292" s="29">
        <f>D292+245</f>
        <v>3610</v>
      </c>
      <c r="F292" s="29">
        <f>E292+245</f>
        <v>3855</v>
      </c>
      <c r="G292" s="29">
        <f aca="true" t="shared" si="124" ref="G292:AH292">F292+245</f>
        <v>4100</v>
      </c>
      <c r="H292" s="29">
        <f t="shared" si="124"/>
        <v>4345</v>
      </c>
      <c r="I292" s="29">
        <f t="shared" si="124"/>
        <v>4590</v>
      </c>
      <c r="J292" s="29">
        <f t="shared" si="124"/>
        <v>4835</v>
      </c>
      <c r="K292" s="29">
        <f t="shared" si="124"/>
        <v>5080</v>
      </c>
      <c r="L292" s="29">
        <f t="shared" si="124"/>
        <v>5325</v>
      </c>
      <c r="M292" s="29">
        <f t="shared" si="124"/>
        <v>5570</v>
      </c>
      <c r="N292" s="29">
        <f t="shared" si="124"/>
        <v>5815</v>
      </c>
      <c r="O292" s="29">
        <f t="shared" si="124"/>
        <v>6060</v>
      </c>
      <c r="P292" s="29">
        <f t="shared" si="124"/>
        <v>6305</v>
      </c>
      <c r="Q292" s="29">
        <f t="shared" si="124"/>
        <v>6550</v>
      </c>
      <c r="R292" s="29">
        <f t="shared" si="124"/>
        <v>6795</v>
      </c>
      <c r="S292" s="29">
        <f t="shared" si="124"/>
        <v>7040</v>
      </c>
      <c r="T292" s="29">
        <f t="shared" si="124"/>
        <v>7285</v>
      </c>
      <c r="U292" s="29">
        <f t="shared" si="124"/>
        <v>7530</v>
      </c>
      <c r="V292" s="29">
        <f t="shared" si="124"/>
        <v>7775</v>
      </c>
      <c r="W292" s="29">
        <f t="shared" si="124"/>
        <v>8020</v>
      </c>
      <c r="X292" s="29">
        <f t="shared" si="124"/>
        <v>8265</v>
      </c>
      <c r="Y292" s="29">
        <f t="shared" si="124"/>
        <v>8510</v>
      </c>
      <c r="Z292" s="29">
        <f t="shared" si="124"/>
        <v>8755</v>
      </c>
      <c r="AA292" s="29">
        <f t="shared" si="124"/>
        <v>9000</v>
      </c>
      <c r="AB292" s="29">
        <f t="shared" si="124"/>
        <v>9245</v>
      </c>
      <c r="AC292" s="29">
        <f t="shared" si="124"/>
        <v>9490</v>
      </c>
      <c r="AD292" s="29">
        <f t="shared" si="124"/>
        <v>9735</v>
      </c>
      <c r="AE292" s="29">
        <f t="shared" si="124"/>
        <v>9980</v>
      </c>
      <c r="AF292" s="29">
        <f t="shared" si="124"/>
        <v>10225</v>
      </c>
      <c r="AG292" s="29">
        <f t="shared" si="124"/>
        <v>10470</v>
      </c>
      <c r="AH292" s="29">
        <f t="shared" si="124"/>
        <v>10715</v>
      </c>
    </row>
    <row r="293" spans="1:34" ht="33.75" customHeight="1">
      <c r="A293" s="4"/>
      <c r="B293" s="30" t="s">
        <v>174</v>
      </c>
      <c r="C293" s="31" t="s">
        <v>3</v>
      </c>
      <c r="D293" s="29">
        <v>3870</v>
      </c>
      <c r="E293" s="29">
        <f>D293+285</f>
        <v>4155</v>
      </c>
      <c r="F293" s="29">
        <f>E293+285</f>
        <v>4440</v>
      </c>
      <c r="G293" s="29">
        <f aca="true" t="shared" si="125" ref="G293:AH293">F293+285</f>
        <v>4725</v>
      </c>
      <c r="H293" s="29">
        <f t="shared" si="125"/>
        <v>5010</v>
      </c>
      <c r="I293" s="29">
        <f t="shared" si="125"/>
        <v>5295</v>
      </c>
      <c r="J293" s="29">
        <f t="shared" si="125"/>
        <v>5580</v>
      </c>
      <c r="K293" s="29">
        <f t="shared" si="125"/>
        <v>5865</v>
      </c>
      <c r="L293" s="29">
        <f t="shared" si="125"/>
        <v>6150</v>
      </c>
      <c r="M293" s="29">
        <f t="shared" si="125"/>
        <v>6435</v>
      </c>
      <c r="N293" s="29">
        <f t="shared" si="125"/>
        <v>6720</v>
      </c>
      <c r="O293" s="29">
        <f t="shared" si="125"/>
        <v>7005</v>
      </c>
      <c r="P293" s="29">
        <f t="shared" si="125"/>
        <v>7290</v>
      </c>
      <c r="Q293" s="29">
        <f t="shared" si="125"/>
        <v>7575</v>
      </c>
      <c r="R293" s="29">
        <f t="shared" si="125"/>
        <v>7860</v>
      </c>
      <c r="S293" s="29">
        <f t="shared" si="125"/>
        <v>8145</v>
      </c>
      <c r="T293" s="29">
        <f t="shared" si="125"/>
        <v>8430</v>
      </c>
      <c r="U293" s="29">
        <f t="shared" si="125"/>
        <v>8715</v>
      </c>
      <c r="V293" s="29">
        <f t="shared" si="125"/>
        <v>9000</v>
      </c>
      <c r="W293" s="29">
        <f t="shared" si="125"/>
        <v>9285</v>
      </c>
      <c r="X293" s="29">
        <f t="shared" si="125"/>
        <v>9570</v>
      </c>
      <c r="Y293" s="29">
        <f t="shared" si="125"/>
        <v>9855</v>
      </c>
      <c r="Z293" s="29">
        <f t="shared" si="125"/>
        <v>10140</v>
      </c>
      <c r="AA293" s="29">
        <f t="shared" si="125"/>
        <v>10425</v>
      </c>
      <c r="AB293" s="29">
        <f t="shared" si="125"/>
        <v>10710</v>
      </c>
      <c r="AC293" s="29">
        <f t="shared" si="125"/>
        <v>10995</v>
      </c>
      <c r="AD293" s="29">
        <f t="shared" si="125"/>
        <v>11280</v>
      </c>
      <c r="AE293" s="29">
        <f t="shared" si="125"/>
        <v>11565</v>
      </c>
      <c r="AF293" s="29">
        <f t="shared" si="125"/>
        <v>11850</v>
      </c>
      <c r="AG293" s="29">
        <f t="shared" si="125"/>
        <v>12135</v>
      </c>
      <c r="AH293" s="29">
        <f t="shared" si="125"/>
        <v>12420</v>
      </c>
    </row>
    <row r="294" spans="1:34" ht="33.75" customHeight="1">
      <c r="A294" s="4"/>
      <c r="B294" s="33" t="s">
        <v>329</v>
      </c>
      <c r="C294" s="31" t="s">
        <v>319</v>
      </c>
      <c r="D294" s="34">
        <v>4845</v>
      </c>
      <c r="E294" s="34">
        <f>D294+340</f>
        <v>5185</v>
      </c>
      <c r="F294" s="34">
        <f aca="true" t="shared" si="126" ref="F294:AH294">E294+340</f>
        <v>5525</v>
      </c>
      <c r="G294" s="34">
        <f t="shared" si="126"/>
        <v>5865</v>
      </c>
      <c r="H294" s="34">
        <f t="shared" si="126"/>
        <v>6205</v>
      </c>
      <c r="I294" s="34">
        <f t="shared" si="126"/>
        <v>6545</v>
      </c>
      <c r="J294" s="34">
        <f t="shared" si="126"/>
        <v>6885</v>
      </c>
      <c r="K294" s="34">
        <f t="shared" si="126"/>
        <v>7225</v>
      </c>
      <c r="L294" s="34">
        <f t="shared" si="126"/>
        <v>7565</v>
      </c>
      <c r="M294" s="34">
        <f t="shared" si="126"/>
        <v>7905</v>
      </c>
      <c r="N294" s="34">
        <f t="shared" si="126"/>
        <v>8245</v>
      </c>
      <c r="O294" s="34">
        <f t="shared" si="126"/>
        <v>8585</v>
      </c>
      <c r="P294" s="34">
        <f t="shared" si="126"/>
        <v>8925</v>
      </c>
      <c r="Q294" s="34">
        <f t="shared" si="126"/>
        <v>9265</v>
      </c>
      <c r="R294" s="34">
        <f t="shared" si="126"/>
        <v>9605</v>
      </c>
      <c r="S294" s="34">
        <f t="shared" si="126"/>
        <v>9945</v>
      </c>
      <c r="T294" s="34">
        <f t="shared" si="126"/>
        <v>10285</v>
      </c>
      <c r="U294" s="34">
        <f t="shared" si="126"/>
        <v>10625</v>
      </c>
      <c r="V294" s="34">
        <f t="shared" si="126"/>
        <v>10965</v>
      </c>
      <c r="W294" s="34">
        <f t="shared" si="126"/>
        <v>11305</v>
      </c>
      <c r="X294" s="34">
        <f t="shared" si="126"/>
        <v>11645</v>
      </c>
      <c r="Y294" s="34">
        <f t="shared" si="126"/>
        <v>11985</v>
      </c>
      <c r="Z294" s="34">
        <f t="shared" si="126"/>
        <v>12325</v>
      </c>
      <c r="AA294" s="34">
        <f t="shared" si="126"/>
        <v>12665</v>
      </c>
      <c r="AB294" s="34">
        <f t="shared" si="126"/>
        <v>13005</v>
      </c>
      <c r="AC294" s="34">
        <f t="shared" si="126"/>
        <v>13345</v>
      </c>
      <c r="AD294" s="34">
        <f t="shared" si="126"/>
        <v>13685</v>
      </c>
      <c r="AE294" s="34">
        <f t="shared" si="126"/>
        <v>14025</v>
      </c>
      <c r="AF294" s="34">
        <f t="shared" si="126"/>
        <v>14365</v>
      </c>
      <c r="AG294" s="34">
        <f t="shared" si="126"/>
        <v>14705</v>
      </c>
      <c r="AH294" s="34">
        <f t="shared" si="126"/>
        <v>15045</v>
      </c>
    </row>
    <row r="295" spans="1:34" ht="33.75" customHeight="1">
      <c r="A295" s="4"/>
      <c r="B295" s="55" t="s">
        <v>54</v>
      </c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6"/>
    </row>
    <row r="296" spans="1:34" ht="33.75" customHeight="1">
      <c r="A296" s="4"/>
      <c r="B296" s="57" t="s">
        <v>26</v>
      </c>
      <c r="C296" s="59" t="s">
        <v>27</v>
      </c>
      <c r="D296" s="54" t="s">
        <v>28</v>
      </c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6"/>
    </row>
    <row r="297" spans="1:34" ht="33.75" customHeight="1">
      <c r="A297" s="4"/>
      <c r="B297" s="58"/>
      <c r="C297" s="60"/>
      <c r="D297" s="29">
        <v>0</v>
      </c>
      <c r="E297" s="29">
        <v>1</v>
      </c>
      <c r="F297" s="29">
        <v>2</v>
      </c>
      <c r="G297" s="29">
        <v>3</v>
      </c>
      <c r="H297" s="29">
        <v>4</v>
      </c>
      <c r="I297" s="29">
        <v>5</v>
      </c>
      <c r="J297" s="29">
        <v>6</v>
      </c>
      <c r="K297" s="29">
        <v>7</v>
      </c>
      <c r="L297" s="29">
        <v>8</v>
      </c>
      <c r="M297" s="29">
        <v>9</v>
      </c>
      <c r="N297" s="29">
        <v>10</v>
      </c>
      <c r="O297" s="29">
        <v>11</v>
      </c>
      <c r="P297" s="29">
        <v>12</v>
      </c>
      <c r="Q297" s="29">
        <v>13</v>
      </c>
      <c r="R297" s="29">
        <v>14</v>
      </c>
      <c r="S297" s="29">
        <v>15</v>
      </c>
      <c r="T297" s="29">
        <v>16</v>
      </c>
      <c r="U297" s="29">
        <v>17</v>
      </c>
      <c r="V297" s="29">
        <v>18</v>
      </c>
      <c r="W297" s="29">
        <v>19</v>
      </c>
      <c r="X297" s="29">
        <v>20</v>
      </c>
      <c r="Y297" s="29">
        <v>21</v>
      </c>
      <c r="Z297" s="29">
        <v>22</v>
      </c>
      <c r="AA297" s="29">
        <v>23</v>
      </c>
      <c r="AB297" s="29">
        <v>24</v>
      </c>
      <c r="AC297" s="29">
        <v>25</v>
      </c>
      <c r="AD297" s="29">
        <v>26</v>
      </c>
      <c r="AE297" s="29">
        <v>27</v>
      </c>
      <c r="AF297" s="29">
        <v>28</v>
      </c>
      <c r="AG297" s="29">
        <v>29</v>
      </c>
      <c r="AH297" s="29">
        <v>30</v>
      </c>
    </row>
    <row r="298" spans="1:34" ht="33.75" customHeight="1">
      <c r="A298" s="4"/>
      <c r="B298" s="30" t="s">
        <v>175</v>
      </c>
      <c r="C298" s="31" t="s">
        <v>24</v>
      </c>
      <c r="D298" s="29">
        <v>350</v>
      </c>
      <c r="E298" s="29">
        <f>D298+25</f>
        <v>375</v>
      </c>
      <c r="F298" s="29">
        <f aca="true" t="shared" si="127" ref="F298:M298">E298+25</f>
        <v>400</v>
      </c>
      <c r="G298" s="29">
        <f t="shared" si="127"/>
        <v>425</v>
      </c>
      <c r="H298" s="29">
        <f t="shared" si="127"/>
        <v>450</v>
      </c>
      <c r="I298" s="29">
        <f t="shared" si="127"/>
        <v>475</v>
      </c>
      <c r="J298" s="29">
        <f t="shared" si="127"/>
        <v>500</v>
      </c>
      <c r="K298" s="29">
        <f t="shared" si="127"/>
        <v>525</v>
      </c>
      <c r="L298" s="29">
        <f t="shared" si="127"/>
        <v>550</v>
      </c>
      <c r="M298" s="29">
        <f t="shared" si="127"/>
        <v>575</v>
      </c>
      <c r="N298" s="29">
        <v>600</v>
      </c>
      <c r="O298" s="29">
        <f>N298+30</f>
        <v>630</v>
      </c>
      <c r="P298" s="29">
        <f>O298+30</f>
        <v>660</v>
      </c>
      <c r="Q298" s="29">
        <f>P298+30</f>
        <v>690</v>
      </c>
      <c r="R298" s="29">
        <f>Q298+30</f>
        <v>720</v>
      </c>
      <c r="S298" s="29">
        <f>R298+30</f>
        <v>750</v>
      </c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</row>
    <row r="299" spans="1:34" ht="33.75" customHeight="1">
      <c r="A299" s="4"/>
      <c r="B299" s="61" t="s">
        <v>176</v>
      </c>
      <c r="C299" s="59" t="s">
        <v>22</v>
      </c>
      <c r="D299" s="29">
        <v>520</v>
      </c>
      <c r="E299" s="29">
        <f>D299+30</f>
        <v>550</v>
      </c>
      <c r="F299" s="29">
        <f aca="true" t="shared" si="128" ref="F299:K299">E299+30</f>
        <v>580</v>
      </c>
      <c r="G299" s="29">
        <f t="shared" si="128"/>
        <v>610</v>
      </c>
      <c r="H299" s="29">
        <f t="shared" si="128"/>
        <v>640</v>
      </c>
      <c r="I299" s="29">
        <f t="shared" si="128"/>
        <v>670</v>
      </c>
      <c r="J299" s="29">
        <f t="shared" si="128"/>
        <v>700</v>
      </c>
      <c r="K299" s="29">
        <f t="shared" si="128"/>
        <v>730</v>
      </c>
      <c r="L299" s="29">
        <v>765</v>
      </c>
      <c r="M299" s="29">
        <f>L299+35</f>
        <v>800</v>
      </c>
      <c r="N299" s="29">
        <f aca="true" t="shared" si="129" ref="N299:S299">M299+35</f>
        <v>835</v>
      </c>
      <c r="O299" s="29">
        <f t="shared" si="129"/>
        <v>870</v>
      </c>
      <c r="P299" s="29">
        <f t="shared" si="129"/>
        <v>905</v>
      </c>
      <c r="Q299" s="29">
        <f t="shared" si="129"/>
        <v>940</v>
      </c>
      <c r="R299" s="29">
        <f t="shared" si="129"/>
        <v>975</v>
      </c>
      <c r="S299" s="29">
        <f t="shared" si="129"/>
        <v>1010</v>
      </c>
      <c r="T299" s="29">
        <v>1050</v>
      </c>
      <c r="U299" s="29">
        <v>1090</v>
      </c>
      <c r="V299" s="29">
        <v>1130</v>
      </c>
      <c r="W299" s="29">
        <v>1170</v>
      </c>
      <c r="X299" s="29">
        <v>1210</v>
      </c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</row>
    <row r="300" spans="1:34" ht="33.75" customHeight="1">
      <c r="A300" s="4"/>
      <c r="B300" s="58"/>
      <c r="C300" s="60"/>
      <c r="D300" s="29">
        <v>520</v>
      </c>
      <c r="E300" s="29">
        <v>550</v>
      </c>
      <c r="F300" s="29">
        <v>580</v>
      </c>
      <c r="G300" s="29">
        <v>610</v>
      </c>
      <c r="H300" s="29">
        <v>640</v>
      </c>
      <c r="I300" s="29">
        <v>670</v>
      </c>
      <c r="J300" s="29">
        <v>700</v>
      </c>
      <c r="K300" s="29">
        <v>700</v>
      </c>
      <c r="L300" s="29">
        <v>730</v>
      </c>
      <c r="M300" s="29">
        <v>765</v>
      </c>
      <c r="N300" s="29">
        <v>800</v>
      </c>
      <c r="O300" s="29">
        <v>835</v>
      </c>
      <c r="P300" s="29">
        <v>870</v>
      </c>
      <c r="Q300" s="29">
        <v>905</v>
      </c>
      <c r="R300" s="29">
        <v>940</v>
      </c>
      <c r="S300" s="29">
        <v>975</v>
      </c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</row>
    <row r="301" spans="1:34" ht="33.75" customHeight="1">
      <c r="A301" s="4"/>
      <c r="B301" s="30" t="s">
        <v>177</v>
      </c>
      <c r="C301" s="59" t="s">
        <v>19</v>
      </c>
      <c r="D301" s="29">
        <v>850</v>
      </c>
      <c r="E301" s="29">
        <f>D301+50</f>
        <v>900</v>
      </c>
      <c r="F301" s="29">
        <f aca="true" t="shared" si="130" ref="F301:X301">E301+50</f>
        <v>950</v>
      </c>
      <c r="G301" s="29">
        <f t="shared" si="130"/>
        <v>1000</v>
      </c>
      <c r="H301" s="29">
        <f t="shared" si="130"/>
        <v>1050</v>
      </c>
      <c r="I301" s="29">
        <f t="shared" si="130"/>
        <v>1100</v>
      </c>
      <c r="J301" s="29">
        <f t="shared" si="130"/>
        <v>1150</v>
      </c>
      <c r="K301" s="29">
        <f t="shared" si="130"/>
        <v>1200</v>
      </c>
      <c r="L301" s="29">
        <f t="shared" si="130"/>
        <v>1250</v>
      </c>
      <c r="M301" s="29">
        <f t="shared" si="130"/>
        <v>1300</v>
      </c>
      <c r="N301" s="29">
        <f t="shared" si="130"/>
        <v>1350</v>
      </c>
      <c r="O301" s="29">
        <f t="shared" si="130"/>
        <v>1400</v>
      </c>
      <c r="P301" s="29">
        <f t="shared" si="130"/>
        <v>1450</v>
      </c>
      <c r="Q301" s="29">
        <f t="shared" si="130"/>
        <v>1500</v>
      </c>
      <c r="R301" s="29">
        <f t="shared" si="130"/>
        <v>1550</v>
      </c>
      <c r="S301" s="29">
        <f t="shared" si="130"/>
        <v>1600</v>
      </c>
      <c r="T301" s="29">
        <f t="shared" si="130"/>
        <v>1650</v>
      </c>
      <c r="U301" s="29">
        <f t="shared" si="130"/>
        <v>1700</v>
      </c>
      <c r="V301" s="29">
        <f t="shared" si="130"/>
        <v>1750</v>
      </c>
      <c r="W301" s="29">
        <f t="shared" si="130"/>
        <v>1800</v>
      </c>
      <c r="X301" s="29">
        <f t="shared" si="130"/>
        <v>1850</v>
      </c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</row>
    <row r="302" spans="1:34" ht="33.75" customHeight="1">
      <c r="A302" s="4"/>
      <c r="B302" s="30" t="s">
        <v>39</v>
      </c>
      <c r="C302" s="60"/>
      <c r="D302" s="29">
        <v>900</v>
      </c>
      <c r="E302" s="29">
        <f>D302+50</f>
        <v>950</v>
      </c>
      <c r="F302" s="29">
        <f aca="true" t="shared" si="131" ref="F302:P302">E302+50</f>
        <v>1000</v>
      </c>
      <c r="G302" s="29">
        <f t="shared" si="131"/>
        <v>1050</v>
      </c>
      <c r="H302" s="29">
        <f t="shared" si="131"/>
        <v>1100</v>
      </c>
      <c r="I302" s="29">
        <f t="shared" si="131"/>
        <v>1150</v>
      </c>
      <c r="J302" s="29">
        <f t="shared" si="131"/>
        <v>1200</v>
      </c>
      <c r="K302" s="29">
        <f t="shared" si="131"/>
        <v>1250</v>
      </c>
      <c r="L302" s="29">
        <v>1550</v>
      </c>
      <c r="M302" s="29">
        <v>1300</v>
      </c>
      <c r="N302" s="29">
        <f t="shared" si="131"/>
        <v>1350</v>
      </c>
      <c r="O302" s="29">
        <f t="shared" si="131"/>
        <v>1400</v>
      </c>
      <c r="P302" s="29">
        <f t="shared" si="131"/>
        <v>1450</v>
      </c>
      <c r="Q302" s="29">
        <v>1500</v>
      </c>
      <c r="R302" s="29">
        <v>1500</v>
      </c>
      <c r="S302" s="29">
        <v>1550</v>
      </c>
      <c r="T302" s="29">
        <v>1600</v>
      </c>
      <c r="U302" s="29">
        <v>1650</v>
      </c>
      <c r="V302" s="29">
        <v>1700</v>
      </c>
      <c r="W302" s="29">
        <v>1700</v>
      </c>
      <c r="X302" s="29">
        <v>1700</v>
      </c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</row>
    <row r="303" spans="1:34" ht="33.75" customHeight="1">
      <c r="A303" s="4"/>
      <c r="B303" s="30" t="s">
        <v>13</v>
      </c>
      <c r="C303" s="31" t="s">
        <v>18</v>
      </c>
      <c r="D303" s="29">
        <v>115</v>
      </c>
      <c r="E303" s="29">
        <v>122</v>
      </c>
      <c r="F303" s="29">
        <v>128</v>
      </c>
      <c r="G303" s="29">
        <v>135</v>
      </c>
      <c r="H303" s="29">
        <v>142</v>
      </c>
      <c r="I303" s="29">
        <v>149</v>
      </c>
      <c r="J303" s="29">
        <v>155</v>
      </c>
      <c r="K303" s="29">
        <v>162</v>
      </c>
      <c r="L303" s="29">
        <v>169</v>
      </c>
      <c r="M303" s="29">
        <v>176</v>
      </c>
      <c r="N303" s="29">
        <v>182</v>
      </c>
      <c r="O303" s="29">
        <v>189</v>
      </c>
      <c r="P303" s="29">
        <v>196</v>
      </c>
      <c r="Q303" s="29">
        <v>203</v>
      </c>
      <c r="R303" s="29">
        <v>155</v>
      </c>
      <c r="S303" s="29">
        <v>160</v>
      </c>
      <c r="T303" s="29">
        <v>165</v>
      </c>
      <c r="U303" s="29">
        <v>170</v>
      </c>
      <c r="V303" s="29">
        <v>175</v>
      </c>
      <c r="W303" s="29">
        <v>180</v>
      </c>
      <c r="X303" s="29">
        <v>185</v>
      </c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</row>
    <row r="304" spans="1:34" ht="33.75" customHeight="1">
      <c r="A304" s="4"/>
      <c r="B304" s="30" t="s">
        <v>13</v>
      </c>
      <c r="C304" s="31" t="s">
        <v>17</v>
      </c>
      <c r="D304" s="29">
        <v>153</v>
      </c>
      <c r="E304" s="29">
        <v>162</v>
      </c>
      <c r="F304" s="29">
        <v>171</v>
      </c>
      <c r="G304" s="29">
        <v>180</v>
      </c>
      <c r="H304" s="29">
        <v>189</v>
      </c>
      <c r="I304" s="29">
        <v>198</v>
      </c>
      <c r="J304" s="29">
        <v>207</v>
      </c>
      <c r="K304" s="29">
        <v>216</v>
      </c>
      <c r="L304" s="29">
        <v>225</v>
      </c>
      <c r="M304" s="29">
        <v>234</v>
      </c>
      <c r="N304" s="29">
        <v>243</v>
      </c>
      <c r="O304" s="29">
        <v>252</v>
      </c>
      <c r="P304" s="29">
        <v>261</v>
      </c>
      <c r="Q304" s="29">
        <v>270</v>
      </c>
      <c r="R304" s="29">
        <v>202</v>
      </c>
      <c r="S304" s="29">
        <v>208</v>
      </c>
      <c r="T304" s="29">
        <v>215</v>
      </c>
      <c r="U304" s="29">
        <v>221</v>
      </c>
      <c r="V304" s="29">
        <v>228</v>
      </c>
      <c r="W304" s="29">
        <v>234</v>
      </c>
      <c r="X304" s="29">
        <v>241</v>
      </c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</row>
    <row r="305" spans="1:34" ht="33.75" customHeight="1">
      <c r="A305" s="4"/>
      <c r="B305" s="30" t="s">
        <v>178</v>
      </c>
      <c r="C305" s="31" t="s">
        <v>15</v>
      </c>
      <c r="D305" s="29">
        <v>1100</v>
      </c>
      <c r="E305" s="29">
        <f>D305+64</f>
        <v>1164</v>
      </c>
      <c r="F305" s="29">
        <f aca="true" t="shared" si="132" ref="F305:X305">E305+64</f>
        <v>1228</v>
      </c>
      <c r="G305" s="29">
        <f t="shared" si="132"/>
        <v>1292</v>
      </c>
      <c r="H305" s="29">
        <f t="shared" si="132"/>
        <v>1356</v>
      </c>
      <c r="I305" s="29">
        <f t="shared" si="132"/>
        <v>1420</v>
      </c>
      <c r="J305" s="29">
        <f t="shared" si="132"/>
        <v>1484</v>
      </c>
      <c r="K305" s="29">
        <f t="shared" si="132"/>
        <v>1548</v>
      </c>
      <c r="L305" s="29">
        <f t="shared" si="132"/>
        <v>1612</v>
      </c>
      <c r="M305" s="29">
        <f t="shared" si="132"/>
        <v>1676</v>
      </c>
      <c r="N305" s="29">
        <f t="shared" si="132"/>
        <v>1740</v>
      </c>
      <c r="O305" s="29">
        <f t="shared" si="132"/>
        <v>1804</v>
      </c>
      <c r="P305" s="29">
        <f t="shared" si="132"/>
        <v>1868</v>
      </c>
      <c r="Q305" s="29">
        <f t="shared" si="132"/>
        <v>1932</v>
      </c>
      <c r="R305" s="29">
        <f t="shared" si="132"/>
        <v>1996</v>
      </c>
      <c r="S305" s="29">
        <f t="shared" si="132"/>
        <v>2060</v>
      </c>
      <c r="T305" s="29">
        <f t="shared" si="132"/>
        <v>2124</v>
      </c>
      <c r="U305" s="29">
        <f t="shared" si="132"/>
        <v>2188</v>
      </c>
      <c r="V305" s="29">
        <f t="shared" si="132"/>
        <v>2252</v>
      </c>
      <c r="W305" s="29">
        <f t="shared" si="132"/>
        <v>2316</v>
      </c>
      <c r="X305" s="29">
        <f t="shared" si="132"/>
        <v>2380</v>
      </c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</row>
    <row r="306" spans="1:34" ht="33.75" customHeight="1">
      <c r="A306" s="4"/>
      <c r="B306" s="30" t="s">
        <v>13</v>
      </c>
      <c r="C306" s="32" t="s">
        <v>14</v>
      </c>
      <c r="D306" s="29">
        <v>31</v>
      </c>
      <c r="E306" s="29">
        <v>33</v>
      </c>
      <c r="F306" s="29">
        <v>34</v>
      </c>
      <c r="G306" s="29">
        <v>36</v>
      </c>
      <c r="H306" s="29">
        <v>38</v>
      </c>
      <c r="I306" s="29">
        <v>40</v>
      </c>
      <c r="J306" s="29">
        <v>42</v>
      </c>
      <c r="K306" s="29">
        <v>33</v>
      </c>
      <c r="L306" s="29">
        <v>34</v>
      </c>
      <c r="M306" s="29">
        <v>35</v>
      </c>
      <c r="N306" s="29">
        <v>37</v>
      </c>
      <c r="O306" s="29">
        <v>38</v>
      </c>
      <c r="P306" s="29">
        <v>39</v>
      </c>
      <c r="Q306" s="29">
        <v>41</v>
      </c>
      <c r="R306" s="29">
        <v>42</v>
      </c>
      <c r="S306" s="29">
        <v>43</v>
      </c>
      <c r="T306" s="29">
        <v>45</v>
      </c>
      <c r="U306" s="29">
        <v>46</v>
      </c>
      <c r="V306" s="29">
        <v>47</v>
      </c>
      <c r="W306" s="29">
        <v>49</v>
      </c>
      <c r="X306" s="29">
        <v>50</v>
      </c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</row>
    <row r="307" spans="1:34" ht="33.75" customHeight="1">
      <c r="A307" s="4"/>
      <c r="B307" s="30" t="s">
        <v>67</v>
      </c>
      <c r="C307" s="32" t="s">
        <v>68</v>
      </c>
      <c r="D307" s="29">
        <v>55</v>
      </c>
      <c r="E307" s="29">
        <v>58</v>
      </c>
      <c r="F307" s="29">
        <v>61</v>
      </c>
      <c r="G307" s="29">
        <v>65</v>
      </c>
      <c r="H307" s="29">
        <v>68</v>
      </c>
      <c r="I307" s="29">
        <v>71</v>
      </c>
      <c r="J307" s="29">
        <v>74</v>
      </c>
      <c r="K307" s="29">
        <v>77</v>
      </c>
      <c r="L307" s="29">
        <v>81</v>
      </c>
      <c r="M307" s="29">
        <v>84</v>
      </c>
      <c r="N307" s="29">
        <v>87</v>
      </c>
      <c r="O307" s="29">
        <v>90</v>
      </c>
      <c r="P307" s="29">
        <v>93</v>
      </c>
      <c r="Q307" s="29">
        <v>97</v>
      </c>
      <c r="R307" s="29">
        <v>100</v>
      </c>
      <c r="S307" s="29">
        <v>103</v>
      </c>
      <c r="T307" s="29">
        <v>106</v>
      </c>
      <c r="U307" s="29">
        <v>109</v>
      </c>
      <c r="V307" s="29">
        <v>113</v>
      </c>
      <c r="W307" s="29">
        <v>116</v>
      </c>
      <c r="X307" s="29">
        <v>119</v>
      </c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33.75" customHeight="1">
      <c r="A308" s="4"/>
      <c r="B308" s="30" t="s">
        <v>69</v>
      </c>
      <c r="C308" s="32" t="s">
        <v>70</v>
      </c>
      <c r="D308" s="29">
        <f>D307*2</f>
        <v>110</v>
      </c>
      <c r="E308" s="29">
        <f aca="true" t="shared" si="133" ref="E308:X308">E307*2</f>
        <v>116</v>
      </c>
      <c r="F308" s="29">
        <f t="shared" si="133"/>
        <v>122</v>
      </c>
      <c r="G308" s="29">
        <f t="shared" si="133"/>
        <v>130</v>
      </c>
      <c r="H308" s="29">
        <f t="shared" si="133"/>
        <v>136</v>
      </c>
      <c r="I308" s="29">
        <f t="shared" si="133"/>
        <v>142</v>
      </c>
      <c r="J308" s="29">
        <f t="shared" si="133"/>
        <v>148</v>
      </c>
      <c r="K308" s="29">
        <f t="shared" si="133"/>
        <v>154</v>
      </c>
      <c r="L308" s="29">
        <f t="shared" si="133"/>
        <v>162</v>
      </c>
      <c r="M308" s="29">
        <f t="shared" si="133"/>
        <v>168</v>
      </c>
      <c r="N308" s="29">
        <f t="shared" si="133"/>
        <v>174</v>
      </c>
      <c r="O308" s="29">
        <f t="shared" si="133"/>
        <v>180</v>
      </c>
      <c r="P308" s="29">
        <f t="shared" si="133"/>
        <v>186</v>
      </c>
      <c r="Q308" s="29">
        <f t="shared" si="133"/>
        <v>194</v>
      </c>
      <c r="R308" s="29">
        <f t="shared" si="133"/>
        <v>200</v>
      </c>
      <c r="S308" s="29">
        <f t="shared" si="133"/>
        <v>206</v>
      </c>
      <c r="T308" s="29">
        <f t="shared" si="133"/>
        <v>212</v>
      </c>
      <c r="U308" s="29">
        <f t="shared" si="133"/>
        <v>218</v>
      </c>
      <c r="V308" s="29">
        <f t="shared" si="133"/>
        <v>226</v>
      </c>
      <c r="W308" s="29">
        <f t="shared" si="133"/>
        <v>232</v>
      </c>
      <c r="X308" s="29">
        <f t="shared" si="133"/>
        <v>238</v>
      </c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33.75" customHeight="1">
      <c r="A309" s="4"/>
      <c r="B309" s="30" t="s">
        <v>179</v>
      </c>
      <c r="C309" s="31" t="s">
        <v>12</v>
      </c>
      <c r="D309" s="29">
        <v>1105</v>
      </c>
      <c r="E309" s="29">
        <f>D309+85</f>
        <v>1190</v>
      </c>
      <c r="F309" s="29">
        <f aca="true" t="shared" si="134" ref="F309:S309">E309+85</f>
        <v>1275</v>
      </c>
      <c r="G309" s="29">
        <f t="shared" si="134"/>
        <v>1360</v>
      </c>
      <c r="H309" s="29">
        <f t="shared" si="134"/>
        <v>1445</v>
      </c>
      <c r="I309" s="29">
        <f t="shared" si="134"/>
        <v>1530</v>
      </c>
      <c r="J309" s="29">
        <f t="shared" si="134"/>
        <v>1615</v>
      </c>
      <c r="K309" s="29">
        <f t="shared" si="134"/>
        <v>1700</v>
      </c>
      <c r="L309" s="29">
        <f t="shared" si="134"/>
        <v>1785</v>
      </c>
      <c r="M309" s="29">
        <f t="shared" si="134"/>
        <v>1870</v>
      </c>
      <c r="N309" s="29">
        <f t="shared" si="134"/>
        <v>1955</v>
      </c>
      <c r="O309" s="29">
        <f t="shared" si="134"/>
        <v>2040</v>
      </c>
      <c r="P309" s="29">
        <f t="shared" si="134"/>
        <v>2125</v>
      </c>
      <c r="Q309" s="29">
        <f t="shared" si="134"/>
        <v>2210</v>
      </c>
      <c r="R309" s="29">
        <f t="shared" si="134"/>
        <v>2295</v>
      </c>
      <c r="S309" s="29">
        <f t="shared" si="134"/>
        <v>2380</v>
      </c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33.75" customHeight="1">
      <c r="A310" s="4"/>
      <c r="B310" s="30" t="s">
        <v>180</v>
      </c>
      <c r="C310" s="59" t="s">
        <v>8</v>
      </c>
      <c r="D310" s="29">
        <v>1530</v>
      </c>
      <c r="E310" s="29">
        <f>D310+119</f>
        <v>1649</v>
      </c>
      <c r="F310" s="29">
        <f aca="true" t="shared" si="135" ref="F310:S310">E310+119</f>
        <v>1768</v>
      </c>
      <c r="G310" s="29">
        <f t="shared" si="135"/>
        <v>1887</v>
      </c>
      <c r="H310" s="29">
        <f t="shared" si="135"/>
        <v>2006</v>
      </c>
      <c r="I310" s="29">
        <f t="shared" si="135"/>
        <v>2125</v>
      </c>
      <c r="J310" s="29">
        <f t="shared" si="135"/>
        <v>2244</v>
      </c>
      <c r="K310" s="29">
        <f t="shared" si="135"/>
        <v>2363</v>
      </c>
      <c r="L310" s="29">
        <f t="shared" si="135"/>
        <v>2482</v>
      </c>
      <c r="M310" s="29">
        <f t="shared" si="135"/>
        <v>2601</v>
      </c>
      <c r="N310" s="29">
        <f t="shared" si="135"/>
        <v>2720</v>
      </c>
      <c r="O310" s="29">
        <f t="shared" si="135"/>
        <v>2839</v>
      </c>
      <c r="P310" s="29">
        <f t="shared" si="135"/>
        <v>2958</v>
      </c>
      <c r="Q310" s="29">
        <f t="shared" si="135"/>
        <v>3077</v>
      </c>
      <c r="R310" s="29">
        <f t="shared" si="135"/>
        <v>3196</v>
      </c>
      <c r="S310" s="29">
        <f t="shared" si="135"/>
        <v>3315</v>
      </c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33.75" customHeight="1">
      <c r="A311" s="4"/>
      <c r="B311" s="30" t="s">
        <v>10</v>
      </c>
      <c r="C311" s="62"/>
      <c r="D311" s="29">
        <v>1596</v>
      </c>
      <c r="E311" s="29">
        <v>1671</v>
      </c>
      <c r="F311" s="29">
        <v>1747</v>
      </c>
      <c r="G311" s="29">
        <v>1822</v>
      </c>
      <c r="H311" s="29">
        <v>1897</v>
      </c>
      <c r="I311" s="29">
        <v>1973</v>
      </c>
      <c r="J311" s="29">
        <v>2048</v>
      </c>
      <c r="K311" s="29">
        <v>2113</v>
      </c>
      <c r="L311" s="29">
        <v>2188</v>
      </c>
      <c r="M311" s="29">
        <v>2263</v>
      </c>
      <c r="N311" s="29">
        <v>2338</v>
      </c>
      <c r="O311" s="29">
        <v>2412</v>
      </c>
      <c r="P311" s="29">
        <v>2487</v>
      </c>
      <c r="Q311" s="29">
        <v>2562</v>
      </c>
      <c r="R311" s="29">
        <v>2637</v>
      </c>
      <c r="S311" s="29">
        <v>2712</v>
      </c>
      <c r="T311" s="29">
        <v>2787</v>
      </c>
      <c r="U311" s="29">
        <v>2862</v>
      </c>
      <c r="V311" s="29">
        <v>2937</v>
      </c>
      <c r="W311" s="29">
        <v>3012</v>
      </c>
      <c r="X311" s="29">
        <v>3087</v>
      </c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33.75" customHeight="1">
      <c r="A312" s="4"/>
      <c r="B312" s="30" t="s">
        <v>36</v>
      </c>
      <c r="C312" s="60"/>
      <c r="D312" s="29">
        <v>1649</v>
      </c>
      <c r="E312" s="29">
        <v>1768</v>
      </c>
      <c r="F312" s="29">
        <v>1768</v>
      </c>
      <c r="G312" s="29">
        <v>1887</v>
      </c>
      <c r="H312" s="29">
        <v>2006</v>
      </c>
      <c r="I312" s="29">
        <v>2006</v>
      </c>
      <c r="J312" s="29">
        <v>2125</v>
      </c>
      <c r="K312" s="29">
        <v>2244</v>
      </c>
      <c r="L312" s="29">
        <v>2244</v>
      </c>
      <c r="M312" s="29">
        <v>2363</v>
      </c>
      <c r="N312" s="29">
        <v>2482</v>
      </c>
      <c r="O312" s="29">
        <v>2601</v>
      </c>
      <c r="P312" s="29">
        <v>2601</v>
      </c>
      <c r="Q312" s="29">
        <v>2702</v>
      </c>
      <c r="R312" s="29">
        <v>2839</v>
      </c>
      <c r="S312" s="29">
        <v>2958</v>
      </c>
      <c r="T312" s="29">
        <v>2958</v>
      </c>
      <c r="U312" s="29">
        <v>3077</v>
      </c>
      <c r="V312" s="29">
        <v>3169</v>
      </c>
      <c r="W312" s="29">
        <v>3315</v>
      </c>
      <c r="X312" s="29">
        <v>3315</v>
      </c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33.75" customHeight="1">
      <c r="A313" s="4"/>
      <c r="B313" s="30" t="s">
        <v>181</v>
      </c>
      <c r="C313" s="31" t="s">
        <v>7</v>
      </c>
      <c r="D313" s="29">
        <v>2065</v>
      </c>
      <c r="E313" s="29">
        <f>D313+161</f>
        <v>2226</v>
      </c>
      <c r="F313" s="29">
        <f aca="true" t="shared" si="136" ref="F313:AH313">E313+161</f>
        <v>2387</v>
      </c>
      <c r="G313" s="29">
        <f t="shared" si="136"/>
        <v>2548</v>
      </c>
      <c r="H313" s="29">
        <f t="shared" si="136"/>
        <v>2709</v>
      </c>
      <c r="I313" s="29">
        <f t="shared" si="136"/>
        <v>2870</v>
      </c>
      <c r="J313" s="29">
        <f t="shared" si="136"/>
        <v>3031</v>
      </c>
      <c r="K313" s="29">
        <f t="shared" si="136"/>
        <v>3192</v>
      </c>
      <c r="L313" s="29">
        <f t="shared" si="136"/>
        <v>3353</v>
      </c>
      <c r="M313" s="29">
        <f t="shared" si="136"/>
        <v>3514</v>
      </c>
      <c r="N313" s="29">
        <f t="shared" si="136"/>
        <v>3675</v>
      </c>
      <c r="O313" s="29">
        <f t="shared" si="136"/>
        <v>3836</v>
      </c>
      <c r="P313" s="29">
        <f t="shared" si="136"/>
        <v>3997</v>
      </c>
      <c r="Q313" s="29">
        <f t="shared" si="136"/>
        <v>4158</v>
      </c>
      <c r="R313" s="29">
        <f t="shared" si="136"/>
        <v>4319</v>
      </c>
      <c r="S313" s="29">
        <f t="shared" si="136"/>
        <v>4480</v>
      </c>
      <c r="T313" s="29">
        <f t="shared" si="136"/>
        <v>4641</v>
      </c>
      <c r="U313" s="29">
        <f t="shared" si="136"/>
        <v>4802</v>
      </c>
      <c r="V313" s="29">
        <f t="shared" si="136"/>
        <v>4963</v>
      </c>
      <c r="W313" s="29">
        <f t="shared" si="136"/>
        <v>5124</v>
      </c>
      <c r="X313" s="29">
        <f t="shared" si="136"/>
        <v>5285</v>
      </c>
      <c r="Y313" s="29">
        <f t="shared" si="136"/>
        <v>5446</v>
      </c>
      <c r="Z313" s="29">
        <f t="shared" si="136"/>
        <v>5607</v>
      </c>
      <c r="AA313" s="29">
        <f t="shared" si="136"/>
        <v>5768</v>
      </c>
      <c r="AB313" s="29">
        <f t="shared" si="136"/>
        <v>5929</v>
      </c>
      <c r="AC313" s="29">
        <f t="shared" si="136"/>
        <v>6090</v>
      </c>
      <c r="AD313" s="29">
        <f t="shared" si="136"/>
        <v>6251</v>
      </c>
      <c r="AE313" s="29">
        <f t="shared" si="136"/>
        <v>6412</v>
      </c>
      <c r="AF313" s="29">
        <f t="shared" si="136"/>
        <v>6573</v>
      </c>
      <c r="AG313" s="29">
        <f t="shared" si="136"/>
        <v>6734</v>
      </c>
      <c r="AH313" s="29">
        <f t="shared" si="136"/>
        <v>6895</v>
      </c>
    </row>
    <row r="314" spans="1:34" ht="33.75" customHeight="1">
      <c r="A314" s="4"/>
      <c r="B314" s="30" t="s">
        <v>182</v>
      </c>
      <c r="C314" s="31" t="s">
        <v>5</v>
      </c>
      <c r="D314" s="29">
        <v>3100</v>
      </c>
      <c r="E314" s="29">
        <f>D314+240</f>
        <v>3340</v>
      </c>
      <c r="F314" s="29">
        <f aca="true" t="shared" si="137" ref="F314:AH314">E314+240</f>
        <v>3580</v>
      </c>
      <c r="G314" s="29">
        <f t="shared" si="137"/>
        <v>3820</v>
      </c>
      <c r="H314" s="29">
        <f t="shared" si="137"/>
        <v>4060</v>
      </c>
      <c r="I314" s="29">
        <f t="shared" si="137"/>
        <v>4300</v>
      </c>
      <c r="J314" s="29">
        <f t="shared" si="137"/>
        <v>4540</v>
      </c>
      <c r="K314" s="29">
        <f t="shared" si="137"/>
        <v>4780</v>
      </c>
      <c r="L314" s="29">
        <f t="shared" si="137"/>
        <v>5020</v>
      </c>
      <c r="M314" s="29">
        <f t="shared" si="137"/>
        <v>5260</v>
      </c>
      <c r="N314" s="29">
        <f t="shared" si="137"/>
        <v>5500</v>
      </c>
      <c r="O314" s="29">
        <f t="shared" si="137"/>
        <v>5740</v>
      </c>
      <c r="P314" s="29">
        <f t="shared" si="137"/>
        <v>5980</v>
      </c>
      <c r="Q314" s="29">
        <f t="shared" si="137"/>
        <v>6220</v>
      </c>
      <c r="R314" s="29">
        <f t="shared" si="137"/>
        <v>6460</v>
      </c>
      <c r="S314" s="29">
        <f t="shared" si="137"/>
        <v>6700</v>
      </c>
      <c r="T314" s="29">
        <f t="shared" si="137"/>
        <v>6940</v>
      </c>
      <c r="U314" s="29">
        <f t="shared" si="137"/>
        <v>7180</v>
      </c>
      <c r="V314" s="29">
        <f t="shared" si="137"/>
        <v>7420</v>
      </c>
      <c r="W314" s="29">
        <f t="shared" si="137"/>
        <v>7660</v>
      </c>
      <c r="X314" s="29">
        <f t="shared" si="137"/>
        <v>7900</v>
      </c>
      <c r="Y314" s="29">
        <f t="shared" si="137"/>
        <v>8140</v>
      </c>
      <c r="Z314" s="29">
        <f t="shared" si="137"/>
        <v>8380</v>
      </c>
      <c r="AA314" s="29">
        <f t="shared" si="137"/>
        <v>8620</v>
      </c>
      <c r="AB314" s="29">
        <f t="shared" si="137"/>
        <v>8860</v>
      </c>
      <c r="AC314" s="29">
        <f t="shared" si="137"/>
        <v>9100</v>
      </c>
      <c r="AD314" s="29">
        <f t="shared" si="137"/>
        <v>9340</v>
      </c>
      <c r="AE314" s="29">
        <f t="shared" si="137"/>
        <v>9580</v>
      </c>
      <c r="AF314" s="29">
        <f t="shared" si="137"/>
        <v>9820</v>
      </c>
      <c r="AG314" s="29">
        <f t="shared" si="137"/>
        <v>10060</v>
      </c>
      <c r="AH314" s="29">
        <f t="shared" si="137"/>
        <v>10300</v>
      </c>
    </row>
    <row r="315" spans="1:34" ht="33.75" customHeight="1">
      <c r="A315" s="4"/>
      <c r="B315" s="30" t="s">
        <v>183</v>
      </c>
      <c r="C315" s="31" t="s">
        <v>2</v>
      </c>
      <c r="D315" s="29">
        <v>3565</v>
      </c>
      <c r="E315" s="29">
        <f>D315+275</f>
        <v>3840</v>
      </c>
      <c r="F315" s="29">
        <f aca="true" t="shared" si="138" ref="F315:AH315">E315+275</f>
        <v>4115</v>
      </c>
      <c r="G315" s="29">
        <f t="shared" si="138"/>
        <v>4390</v>
      </c>
      <c r="H315" s="29">
        <f t="shared" si="138"/>
        <v>4665</v>
      </c>
      <c r="I315" s="29">
        <f t="shared" si="138"/>
        <v>4940</v>
      </c>
      <c r="J315" s="29">
        <f t="shared" si="138"/>
        <v>5215</v>
      </c>
      <c r="K315" s="29">
        <f t="shared" si="138"/>
        <v>5490</v>
      </c>
      <c r="L315" s="29">
        <f t="shared" si="138"/>
        <v>5765</v>
      </c>
      <c r="M315" s="29">
        <f t="shared" si="138"/>
        <v>6040</v>
      </c>
      <c r="N315" s="29">
        <f t="shared" si="138"/>
        <v>6315</v>
      </c>
      <c r="O315" s="29">
        <f t="shared" si="138"/>
        <v>6590</v>
      </c>
      <c r="P315" s="29">
        <f t="shared" si="138"/>
        <v>6865</v>
      </c>
      <c r="Q315" s="29">
        <f t="shared" si="138"/>
        <v>7140</v>
      </c>
      <c r="R315" s="29">
        <f t="shared" si="138"/>
        <v>7415</v>
      </c>
      <c r="S315" s="29">
        <f t="shared" si="138"/>
        <v>7690</v>
      </c>
      <c r="T315" s="29">
        <f t="shared" si="138"/>
        <v>7965</v>
      </c>
      <c r="U315" s="29">
        <f t="shared" si="138"/>
        <v>8240</v>
      </c>
      <c r="V315" s="29">
        <f t="shared" si="138"/>
        <v>8515</v>
      </c>
      <c r="W315" s="29">
        <f t="shared" si="138"/>
        <v>8790</v>
      </c>
      <c r="X315" s="29">
        <f t="shared" si="138"/>
        <v>9065</v>
      </c>
      <c r="Y315" s="29">
        <f t="shared" si="138"/>
        <v>9340</v>
      </c>
      <c r="Z315" s="29">
        <f t="shared" si="138"/>
        <v>9615</v>
      </c>
      <c r="AA315" s="29">
        <f t="shared" si="138"/>
        <v>9890</v>
      </c>
      <c r="AB315" s="29">
        <f t="shared" si="138"/>
        <v>10165</v>
      </c>
      <c r="AC315" s="29">
        <f t="shared" si="138"/>
        <v>10440</v>
      </c>
      <c r="AD315" s="29">
        <f t="shared" si="138"/>
        <v>10715</v>
      </c>
      <c r="AE315" s="29">
        <f t="shared" si="138"/>
        <v>10990</v>
      </c>
      <c r="AF315" s="29">
        <f t="shared" si="138"/>
        <v>11265</v>
      </c>
      <c r="AG315" s="29">
        <f t="shared" si="138"/>
        <v>11540</v>
      </c>
      <c r="AH315" s="29">
        <f t="shared" si="138"/>
        <v>11815</v>
      </c>
    </row>
    <row r="316" spans="1:34" ht="33.75" customHeight="1">
      <c r="A316" s="4"/>
      <c r="B316" s="30" t="s">
        <v>184</v>
      </c>
      <c r="C316" s="31" t="s">
        <v>3</v>
      </c>
      <c r="D316" s="29">
        <v>4100</v>
      </c>
      <c r="E316" s="29">
        <f>D316+315</f>
        <v>4415</v>
      </c>
      <c r="F316" s="29">
        <f aca="true" t="shared" si="139" ref="F316:AH316">E316+315</f>
        <v>4730</v>
      </c>
      <c r="G316" s="29">
        <f t="shared" si="139"/>
        <v>5045</v>
      </c>
      <c r="H316" s="29">
        <f t="shared" si="139"/>
        <v>5360</v>
      </c>
      <c r="I316" s="29">
        <f t="shared" si="139"/>
        <v>5675</v>
      </c>
      <c r="J316" s="29">
        <f t="shared" si="139"/>
        <v>5990</v>
      </c>
      <c r="K316" s="29">
        <f t="shared" si="139"/>
        <v>6305</v>
      </c>
      <c r="L316" s="29">
        <f t="shared" si="139"/>
        <v>6620</v>
      </c>
      <c r="M316" s="29">
        <f t="shared" si="139"/>
        <v>6935</v>
      </c>
      <c r="N316" s="29">
        <f t="shared" si="139"/>
        <v>7250</v>
      </c>
      <c r="O316" s="29">
        <f t="shared" si="139"/>
        <v>7565</v>
      </c>
      <c r="P316" s="29">
        <f t="shared" si="139"/>
        <v>7880</v>
      </c>
      <c r="Q316" s="29">
        <f t="shared" si="139"/>
        <v>8195</v>
      </c>
      <c r="R316" s="29">
        <f t="shared" si="139"/>
        <v>8510</v>
      </c>
      <c r="S316" s="29">
        <f t="shared" si="139"/>
        <v>8825</v>
      </c>
      <c r="T316" s="29">
        <f t="shared" si="139"/>
        <v>9140</v>
      </c>
      <c r="U316" s="29">
        <f t="shared" si="139"/>
        <v>9455</v>
      </c>
      <c r="V316" s="29">
        <f t="shared" si="139"/>
        <v>9770</v>
      </c>
      <c r="W316" s="29">
        <f t="shared" si="139"/>
        <v>10085</v>
      </c>
      <c r="X316" s="29">
        <f t="shared" si="139"/>
        <v>10400</v>
      </c>
      <c r="Y316" s="29">
        <f t="shared" si="139"/>
        <v>10715</v>
      </c>
      <c r="Z316" s="29">
        <f t="shared" si="139"/>
        <v>11030</v>
      </c>
      <c r="AA316" s="29">
        <f t="shared" si="139"/>
        <v>11345</v>
      </c>
      <c r="AB316" s="29">
        <f t="shared" si="139"/>
        <v>11660</v>
      </c>
      <c r="AC316" s="29">
        <f t="shared" si="139"/>
        <v>11975</v>
      </c>
      <c r="AD316" s="29">
        <f t="shared" si="139"/>
        <v>12290</v>
      </c>
      <c r="AE316" s="29">
        <f t="shared" si="139"/>
        <v>12605</v>
      </c>
      <c r="AF316" s="29">
        <f t="shared" si="139"/>
        <v>12920</v>
      </c>
      <c r="AG316" s="29">
        <f t="shared" si="139"/>
        <v>13235</v>
      </c>
      <c r="AH316" s="29">
        <f t="shared" si="139"/>
        <v>13550</v>
      </c>
    </row>
    <row r="317" spans="1:34" ht="33.75" customHeight="1">
      <c r="A317" s="4"/>
      <c r="B317" s="33" t="s">
        <v>330</v>
      </c>
      <c r="C317" s="31" t="s">
        <v>319</v>
      </c>
      <c r="D317" s="34">
        <v>4920</v>
      </c>
      <c r="E317" s="34">
        <f>D317+380</f>
        <v>5300</v>
      </c>
      <c r="F317" s="34">
        <f aca="true" t="shared" si="140" ref="F317:AH317">E317+380</f>
        <v>5680</v>
      </c>
      <c r="G317" s="34">
        <f t="shared" si="140"/>
        <v>6060</v>
      </c>
      <c r="H317" s="34">
        <f t="shared" si="140"/>
        <v>6440</v>
      </c>
      <c r="I317" s="34">
        <f t="shared" si="140"/>
        <v>6820</v>
      </c>
      <c r="J317" s="34">
        <f t="shared" si="140"/>
        <v>7200</v>
      </c>
      <c r="K317" s="34">
        <f t="shared" si="140"/>
        <v>7580</v>
      </c>
      <c r="L317" s="34">
        <f t="shared" si="140"/>
        <v>7960</v>
      </c>
      <c r="M317" s="34">
        <f t="shared" si="140"/>
        <v>8340</v>
      </c>
      <c r="N317" s="34">
        <f t="shared" si="140"/>
        <v>8720</v>
      </c>
      <c r="O317" s="34">
        <f t="shared" si="140"/>
        <v>9100</v>
      </c>
      <c r="P317" s="34">
        <f t="shared" si="140"/>
        <v>9480</v>
      </c>
      <c r="Q317" s="34">
        <f t="shared" si="140"/>
        <v>9860</v>
      </c>
      <c r="R317" s="34">
        <f t="shared" si="140"/>
        <v>10240</v>
      </c>
      <c r="S317" s="34">
        <f t="shared" si="140"/>
        <v>10620</v>
      </c>
      <c r="T317" s="34">
        <f t="shared" si="140"/>
        <v>11000</v>
      </c>
      <c r="U317" s="34">
        <f t="shared" si="140"/>
        <v>11380</v>
      </c>
      <c r="V317" s="34">
        <f t="shared" si="140"/>
        <v>11760</v>
      </c>
      <c r="W317" s="34">
        <f t="shared" si="140"/>
        <v>12140</v>
      </c>
      <c r="X317" s="34">
        <f t="shared" si="140"/>
        <v>12520</v>
      </c>
      <c r="Y317" s="34">
        <f t="shared" si="140"/>
        <v>12900</v>
      </c>
      <c r="Z317" s="34">
        <f t="shared" si="140"/>
        <v>13280</v>
      </c>
      <c r="AA317" s="34">
        <f t="shared" si="140"/>
        <v>13660</v>
      </c>
      <c r="AB317" s="34">
        <f t="shared" si="140"/>
        <v>14040</v>
      </c>
      <c r="AC317" s="34">
        <f t="shared" si="140"/>
        <v>14420</v>
      </c>
      <c r="AD317" s="34">
        <f t="shared" si="140"/>
        <v>14800</v>
      </c>
      <c r="AE317" s="34">
        <f t="shared" si="140"/>
        <v>15180</v>
      </c>
      <c r="AF317" s="34">
        <f t="shared" si="140"/>
        <v>15560</v>
      </c>
      <c r="AG317" s="34">
        <f t="shared" si="140"/>
        <v>15940</v>
      </c>
      <c r="AH317" s="34">
        <f t="shared" si="140"/>
        <v>16320</v>
      </c>
    </row>
    <row r="318" spans="1:34" ht="33.75" customHeight="1">
      <c r="A318" s="4"/>
      <c r="B318" s="55" t="s">
        <v>55</v>
      </c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6"/>
    </row>
    <row r="319" spans="1:34" ht="33.75" customHeight="1">
      <c r="A319" s="4"/>
      <c r="B319" s="57" t="s">
        <v>26</v>
      </c>
      <c r="C319" s="59" t="s">
        <v>27</v>
      </c>
      <c r="D319" s="54" t="s">
        <v>28</v>
      </c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6"/>
    </row>
    <row r="320" spans="1:34" ht="33.75" customHeight="1">
      <c r="A320" s="4"/>
      <c r="B320" s="58"/>
      <c r="C320" s="60"/>
      <c r="D320" s="29">
        <v>0</v>
      </c>
      <c r="E320" s="29">
        <v>1</v>
      </c>
      <c r="F320" s="29">
        <v>2</v>
      </c>
      <c r="G320" s="29">
        <v>3</v>
      </c>
      <c r="H320" s="29">
        <v>4</v>
      </c>
      <c r="I320" s="29">
        <v>5</v>
      </c>
      <c r="J320" s="29">
        <v>6</v>
      </c>
      <c r="K320" s="29">
        <v>7</v>
      </c>
      <c r="L320" s="29">
        <v>8</v>
      </c>
      <c r="M320" s="29">
        <v>9</v>
      </c>
      <c r="N320" s="29">
        <v>10</v>
      </c>
      <c r="O320" s="29">
        <v>11</v>
      </c>
      <c r="P320" s="29">
        <v>12</v>
      </c>
      <c r="Q320" s="29">
        <v>13</v>
      </c>
      <c r="R320" s="29">
        <v>14</v>
      </c>
      <c r="S320" s="29">
        <v>15</v>
      </c>
      <c r="T320" s="29">
        <v>16</v>
      </c>
      <c r="U320" s="29">
        <v>17</v>
      </c>
      <c r="V320" s="29">
        <v>18</v>
      </c>
      <c r="W320" s="29">
        <v>19</v>
      </c>
      <c r="X320" s="29">
        <v>20</v>
      </c>
      <c r="Y320" s="29">
        <v>21</v>
      </c>
      <c r="Z320" s="29">
        <v>22</v>
      </c>
      <c r="AA320" s="29">
        <v>23</v>
      </c>
      <c r="AB320" s="29">
        <v>24</v>
      </c>
      <c r="AC320" s="29">
        <v>25</v>
      </c>
      <c r="AD320" s="29">
        <v>26</v>
      </c>
      <c r="AE320" s="29">
        <v>27</v>
      </c>
      <c r="AF320" s="29">
        <v>28</v>
      </c>
      <c r="AG320" s="29">
        <v>29</v>
      </c>
      <c r="AH320" s="29">
        <v>30</v>
      </c>
    </row>
    <row r="321" spans="1:34" ht="33.75" customHeight="1">
      <c r="A321" s="4"/>
      <c r="B321" s="30" t="s">
        <v>185</v>
      </c>
      <c r="C321" s="31" t="s">
        <v>24</v>
      </c>
      <c r="D321" s="29">
        <v>375</v>
      </c>
      <c r="E321" s="29">
        <f>D321+25</f>
        <v>400</v>
      </c>
      <c r="F321" s="29">
        <f>E321+25</f>
        <v>425</v>
      </c>
      <c r="G321" s="29">
        <f>F321+25</f>
        <v>450</v>
      </c>
      <c r="H321" s="29">
        <f>G321+25</f>
        <v>475</v>
      </c>
      <c r="I321" s="29">
        <f>H321+25</f>
        <v>500</v>
      </c>
      <c r="J321" s="29">
        <f>I321+30</f>
        <v>530</v>
      </c>
      <c r="K321" s="29">
        <f>J321+30</f>
        <v>560</v>
      </c>
      <c r="L321" s="29">
        <f>K321+30</f>
        <v>590</v>
      </c>
      <c r="M321" s="29">
        <f>L321+30</f>
        <v>620</v>
      </c>
      <c r="N321" s="29">
        <v>650</v>
      </c>
      <c r="O321" s="29">
        <v>685</v>
      </c>
      <c r="P321" s="29">
        <v>720</v>
      </c>
      <c r="Q321" s="29">
        <v>755</v>
      </c>
      <c r="R321" s="29">
        <v>790</v>
      </c>
      <c r="S321" s="29">
        <v>825</v>
      </c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</row>
    <row r="322" spans="1:34" ht="33.75" customHeight="1">
      <c r="A322" s="4"/>
      <c r="B322" s="61" t="s">
        <v>186</v>
      </c>
      <c r="C322" s="59" t="s">
        <v>22</v>
      </c>
      <c r="D322" s="29">
        <v>550</v>
      </c>
      <c r="E322" s="29">
        <v>585</v>
      </c>
      <c r="F322" s="29">
        <v>620</v>
      </c>
      <c r="G322" s="29">
        <v>655</v>
      </c>
      <c r="H322" s="29">
        <v>690</v>
      </c>
      <c r="I322" s="29">
        <v>725</v>
      </c>
      <c r="J322" s="29">
        <v>760</v>
      </c>
      <c r="K322" s="29">
        <v>795</v>
      </c>
      <c r="L322" s="29">
        <v>830</v>
      </c>
      <c r="M322" s="29">
        <v>865</v>
      </c>
      <c r="N322" s="29">
        <v>900</v>
      </c>
      <c r="O322" s="29">
        <v>940</v>
      </c>
      <c r="P322" s="29">
        <v>980</v>
      </c>
      <c r="Q322" s="29">
        <v>1020</v>
      </c>
      <c r="R322" s="29">
        <v>1060</v>
      </c>
      <c r="S322" s="29">
        <v>1100</v>
      </c>
      <c r="T322" s="29">
        <v>1150</v>
      </c>
      <c r="U322" s="29">
        <v>1200</v>
      </c>
      <c r="V322" s="29">
        <v>1250</v>
      </c>
      <c r="W322" s="29">
        <v>1300</v>
      </c>
      <c r="X322" s="29">
        <v>1350</v>
      </c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</row>
    <row r="323" spans="1:34" ht="33.75" customHeight="1">
      <c r="A323" s="4"/>
      <c r="B323" s="58"/>
      <c r="C323" s="60"/>
      <c r="D323" s="29">
        <v>550</v>
      </c>
      <c r="E323" s="29">
        <v>585</v>
      </c>
      <c r="F323" s="29">
        <v>620</v>
      </c>
      <c r="G323" s="29">
        <v>620</v>
      </c>
      <c r="H323" s="29">
        <v>655</v>
      </c>
      <c r="I323" s="29">
        <v>690</v>
      </c>
      <c r="J323" s="29">
        <v>725</v>
      </c>
      <c r="K323" s="29">
        <v>760</v>
      </c>
      <c r="L323" s="29">
        <v>795</v>
      </c>
      <c r="M323" s="29">
        <v>830</v>
      </c>
      <c r="N323" s="29">
        <v>865</v>
      </c>
      <c r="O323" s="29">
        <v>900</v>
      </c>
      <c r="P323" s="29">
        <v>940</v>
      </c>
      <c r="Q323" s="29">
        <v>980</v>
      </c>
      <c r="R323" s="29">
        <v>1020</v>
      </c>
      <c r="S323" s="29">
        <v>1060</v>
      </c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</row>
    <row r="324" spans="1:34" ht="33.75" customHeight="1">
      <c r="A324" s="4"/>
      <c r="B324" s="30" t="s">
        <v>187</v>
      </c>
      <c r="C324" s="59" t="s">
        <v>19</v>
      </c>
      <c r="D324" s="29">
        <v>900</v>
      </c>
      <c r="E324" s="29">
        <f>D324+55</f>
        <v>955</v>
      </c>
      <c r="F324" s="29">
        <f aca="true" t="shared" si="141" ref="F324:X324">E324+55</f>
        <v>1010</v>
      </c>
      <c r="G324" s="29">
        <f t="shared" si="141"/>
        <v>1065</v>
      </c>
      <c r="H324" s="29">
        <f t="shared" si="141"/>
        <v>1120</v>
      </c>
      <c r="I324" s="29">
        <f t="shared" si="141"/>
        <v>1175</v>
      </c>
      <c r="J324" s="29">
        <f t="shared" si="141"/>
        <v>1230</v>
      </c>
      <c r="K324" s="29">
        <f t="shared" si="141"/>
        <v>1285</v>
      </c>
      <c r="L324" s="29">
        <f t="shared" si="141"/>
        <v>1340</v>
      </c>
      <c r="M324" s="29">
        <f t="shared" si="141"/>
        <v>1395</v>
      </c>
      <c r="N324" s="29">
        <f t="shared" si="141"/>
        <v>1450</v>
      </c>
      <c r="O324" s="29">
        <f t="shared" si="141"/>
        <v>1505</v>
      </c>
      <c r="P324" s="29">
        <f t="shared" si="141"/>
        <v>1560</v>
      </c>
      <c r="Q324" s="29">
        <f t="shared" si="141"/>
        <v>1615</v>
      </c>
      <c r="R324" s="29">
        <f t="shared" si="141"/>
        <v>1670</v>
      </c>
      <c r="S324" s="29">
        <f t="shared" si="141"/>
        <v>1725</v>
      </c>
      <c r="T324" s="29">
        <f t="shared" si="141"/>
        <v>1780</v>
      </c>
      <c r="U324" s="29">
        <f t="shared" si="141"/>
        <v>1835</v>
      </c>
      <c r="V324" s="29">
        <f t="shared" si="141"/>
        <v>1890</v>
      </c>
      <c r="W324" s="29">
        <f t="shared" si="141"/>
        <v>1945</v>
      </c>
      <c r="X324" s="29">
        <f t="shared" si="141"/>
        <v>2000</v>
      </c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</row>
    <row r="325" spans="1:34" ht="33.75" customHeight="1">
      <c r="A325" s="4"/>
      <c r="B325" s="30" t="s">
        <v>39</v>
      </c>
      <c r="C325" s="60"/>
      <c r="D325" s="29">
        <v>955</v>
      </c>
      <c r="E325" s="29">
        <v>1010</v>
      </c>
      <c r="F325" s="29">
        <v>1065</v>
      </c>
      <c r="G325" s="29">
        <v>1120</v>
      </c>
      <c r="H325" s="29">
        <v>1175</v>
      </c>
      <c r="I325" s="29">
        <v>1230</v>
      </c>
      <c r="J325" s="29">
        <v>1285</v>
      </c>
      <c r="K325" s="29">
        <v>1285</v>
      </c>
      <c r="L325" s="29">
        <v>1340</v>
      </c>
      <c r="M325" s="29">
        <v>1395</v>
      </c>
      <c r="N325" s="29">
        <v>1450</v>
      </c>
      <c r="O325" s="29">
        <v>1505</v>
      </c>
      <c r="P325" s="29">
        <v>1560</v>
      </c>
      <c r="Q325" s="29">
        <v>1615</v>
      </c>
      <c r="R325" s="29">
        <v>1615</v>
      </c>
      <c r="S325" s="29">
        <v>1670</v>
      </c>
      <c r="T325" s="29">
        <v>1780</v>
      </c>
      <c r="U325" s="29">
        <v>1835</v>
      </c>
      <c r="V325" s="29">
        <v>1890</v>
      </c>
      <c r="W325" s="29">
        <v>1945</v>
      </c>
      <c r="X325" s="29">
        <v>2000</v>
      </c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</row>
    <row r="326" spans="1:34" ht="33.75" customHeight="1">
      <c r="A326" s="4"/>
      <c r="B326" s="30" t="s">
        <v>13</v>
      </c>
      <c r="C326" s="31" t="s">
        <v>18</v>
      </c>
      <c r="D326" s="29">
        <v>122</v>
      </c>
      <c r="E326" s="29">
        <v>129</v>
      </c>
      <c r="F326" s="29">
        <v>136</v>
      </c>
      <c r="G326" s="29">
        <v>144</v>
      </c>
      <c r="H326" s="29">
        <v>151</v>
      </c>
      <c r="I326" s="29">
        <v>159</v>
      </c>
      <c r="J326" s="29">
        <v>166</v>
      </c>
      <c r="K326" s="29">
        <v>173</v>
      </c>
      <c r="L326" s="29">
        <v>181</v>
      </c>
      <c r="M326" s="29">
        <v>188</v>
      </c>
      <c r="N326" s="29">
        <v>196</v>
      </c>
      <c r="O326" s="29">
        <v>151</v>
      </c>
      <c r="P326" s="29">
        <v>156</v>
      </c>
      <c r="Q326" s="29">
        <v>162</v>
      </c>
      <c r="R326" s="29">
        <v>167</v>
      </c>
      <c r="S326" s="29">
        <v>173</v>
      </c>
      <c r="T326" s="29">
        <v>178</v>
      </c>
      <c r="U326" s="29">
        <v>184</v>
      </c>
      <c r="V326" s="29">
        <v>189</v>
      </c>
      <c r="W326" s="29">
        <v>195</v>
      </c>
      <c r="X326" s="29">
        <v>200</v>
      </c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</row>
    <row r="327" spans="1:34" ht="33.75" customHeight="1">
      <c r="A327" s="4"/>
      <c r="B327" s="30" t="s">
        <v>13</v>
      </c>
      <c r="C327" s="31" t="s">
        <v>17</v>
      </c>
      <c r="D327" s="29">
        <v>162</v>
      </c>
      <c r="E327" s="29">
        <v>172</v>
      </c>
      <c r="F327" s="29">
        <v>182</v>
      </c>
      <c r="G327" s="29">
        <v>192</v>
      </c>
      <c r="H327" s="29">
        <v>202</v>
      </c>
      <c r="I327" s="29">
        <v>212</v>
      </c>
      <c r="J327" s="29">
        <v>221</v>
      </c>
      <c r="K327" s="29">
        <v>231</v>
      </c>
      <c r="L327" s="29">
        <v>241</v>
      </c>
      <c r="M327" s="29">
        <v>251</v>
      </c>
      <c r="N327" s="29">
        <v>261</v>
      </c>
      <c r="O327" s="29">
        <v>196</v>
      </c>
      <c r="P327" s="29">
        <v>203</v>
      </c>
      <c r="Q327" s="29">
        <v>210</v>
      </c>
      <c r="R327" s="29">
        <v>217</v>
      </c>
      <c r="S327" s="29">
        <v>224</v>
      </c>
      <c r="T327" s="29">
        <v>231</v>
      </c>
      <c r="U327" s="29">
        <v>239</v>
      </c>
      <c r="V327" s="29">
        <v>246</v>
      </c>
      <c r="W327" s="29">
        <v>253</v>
      </c>
      <c r="X327" s="29">
        <v>260</v>
      </c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</row>
    <row r="328" spans="1:34" ht="33.75" customHeight="1">
      <c r="A328" s="4"/>
      <c r="B328" s="30" t="s">
        <v>188</v>
      </c>
      <c r="C328" s="31" t="s">
        <v>15</v>
      </c>
      <c r="D328" s="29">
        <v>1165</v>
      </c>
      <c r="E328" s="29">
        <f>D328+71</f>
        <v>1236</v>
      </c>
      <c r="F328" s="29">
        <f aca="true" t="shared" si="142" ref="F328:X328">E328+71</f>
        <v>1307</v>
      </c>
      <c r="G328" s="29">
        <f t="shared" si="142"/>
        <v>1378</v>
      </c>
      <c r="H328" s="29">
        <f t="shared" si="142"/>
        <v>1449</v>
      </c>
      <c r="I328" s="29">
        <f t="shared" si="142"/>
        <v>1520</v>
      </c>
      <c r="J328" s="29">
        <f t="shared" si="142"/>
        <v>1591</v>
      </c>
      <c r="K328" s="29">
        <f t="shared" si="142"/>
        <v>1662</v>
      </c>
      <c r="L328" s="29">
        <f t="shared" si="142"/>
        <v>1733</v>
      </c>
      <c r="M328" s="29">
        <f t="shared" si="142"/>
        <v>1804</v>
      </c>
      <c r="N328" s="29">
        <f t="shared" si="142"/>
        <v>1875</v>
      </c>
      <c r="O328" s="29">
        <f t="shared" si="142"/>
        <v>1946</v>
      </c>
      <c r="P328" s="29">
        <f t="shared" si="142"/>
        <v>2017</v>
      </c>
      <c r="Q328" s="29">
        <f t="shared" si="142"/>
        <v>2088</v>
      </c>
      <c r="R328" s="29">
        <f t="shared" si="142"/>
        <v>2159</v>
      </c>
      <c r="S328" s="29">
        <f t="shared" si="142"/>
        <v>2230</v>
      </c>
      <c r="T328" s="29">
        <f t="shared" si="142"/>
        <v>2301</v>
      </c>
      <c r="U328" s="29">
        <f t="shared" si="142"/>
        <v>2372</v>
      </c>
      <c r="V328" s="29">
        <f t="shared" si="142"/>
        <v>2443</v>
      </c>
      <c r="W328" s="29">
        <f t="shared" si="142"/>
        <v>2514</v>
      </c>
      <c r="X328" s="29">
        <f t="shared" si="142"/>
        <v>2585</v>
      </c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</row>
    <row r="329" spans="1:34" ht="33.75" customHeight="1">
      <c r="A329" s="4"/>
      <c r="B329" s="30" t="s">
        <v>13</v>
      </c>
      <c r="C329" s="32" t="s">
        <v>14</v>
      </c>
      <c r="D329" s="29">
        <v>33</v>
      </c>
      <c r="E329" s="29">
        <v>35</v>
      </c>
      <c r="F329" s="29">
        <v>37</v>
      </c>
      <c r="G329" s="29">
        <v>39</v>
      </c>
      <c r="H329" s="29">
        <v>41</v>
      </c>
      <c r="I329" s="29">
        <v>32</v>
      </c>
      <c r="J329" s="29">
        <v>33</v>
      </c>
      <c r="K329" s="29">
        <v>35</v>
      </c>
      <c r="L329" s="29">
        <v>36</v>
      </c>
      <c r="M329" s="29">
        <v>38</v>
      </c>
      <c r="N329" s="29">
        <v>39</v>
      </c>
      <c r="O329" s="29">
        <v>41</v>
      </c>
      <c r="P329" s="29">
        <v>42</v>
      </c>
      <c r="Q329" s="29">
        <v>44</v>
      </c>
      <c r="R329" s="29">
        <v>45</v>
      </c>
      <c r="S329" s="29">
        <v>47</v>
      </c>
      <c r="T329" s="29">
        <v>48</v>
      </c>
      <c r="U329" s="29">
        <v>50</v>
      </c>
      <c r="V329" s="29">
        <v>51</v>
      </c>
      <c r="W329" s="29">
        <v>53</v>
      </c>
      <c r="X329" s="29">
        <v>54</v>
      </c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</row>
    <row r="330" spans="1:34" ht="33.75" customHeight="1">
      <c r="A330" s="4"/>
      <c r="B330" s="30" t="s">
        <v>67</v>
      </c>
      <c r="C330" s="32" t="s">
        <v>68</v>
      </c>
      <c r="D330" s="29">
        <v>58</v>
      </c>
      <c r="E330" s="29">
        <v>62</v>
      </c>
      <c r="F330" s="29">
        <v>65</v>
      </c>
      <c r="G330" s="29">
        <v>69</v>
      </c>
      <c r="H330" s="29">
        <v>72</v>
      </c>
      <c r="I330" s="29">
        <v>76</v>
      </c>
      <c r="J330" s="29">
        <v>80</v>
      </c>
      <c r="K330" s="29">
        <v>83</v>
      </c>
      <c r="L330" s="29">
        <v>87</v>
      </c>
      <c r="M330" s="29">
        <v>90</v>
      </c>
      <c r="N330" s="29">
        <v>94</v>
      </c>
      <c r="O330" s="29">
        <v>97</v>
      </c>
      <c r="P330" s="29">
        <v>101</v>
      </c>
      <c r="Q330" s="29">
        <v>104</v>
      </c>
      <c r="R330" s="29">
        <v>108</v>
      </c>
      <c r="S330" s="29">
        <v>112</v>
      </c>
      <c r="T330" s="29">
        <v>115</v>
      </c>
      <c r="U330" s="29">
        <v>119</v>
      </c>
      <c r="V330" s="29">
        <v>122</v>
      </c>
      <c r="W330" s="29">
        <v>126</v>
      </c>
      <c r="X330" s="29">
        <v>129</v>
      </c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</row>
    <row r="331" spans="1:34" ht="33.75" customHeight="1">
      <c r="A331" s="4"/>
      <c r="B331" s="30" t="s">
        <v>69</v>
      </c>
      <c r="C331" s="32" t="s">
        <v>70</v>
      </c>
      <c r="D331" s="29">
        <f>D330*2</f>
        <v>116</v>
      </c>
      <c r="E331" s="29">
        <f aca="true" t="shared" si="143" ref="E331:X331">E330*2</f>
        <v>124</v>
      </c>
      <c r="F331" s="29">
        <f t="shared" si="143"/>
        <v>130</v>
      </c>
      <c r="G331" s="29">
        <f t="shared" si="143"/>
        <v>138</v>
      </c>
      <c r="H331" s="29">
        <f t="shared" si="143"/>
        <v>144</v>
      </c>
      <c r="I331" s="29">
        <f t="shared" si="143"/>
        <v>152</v>
      </c>
      <c r="J331" s="29">
        <f t="shared" si="143"/>
        <v>160</v>
      </c>
      <c r="K331" s="29">
        <f t="shared" si="143"/>
        <v>166</v>
      </c>
      <c r="L331" s="29">
        <f t="shared" si="143"/>
        <v>174</v>
      </c>
      <c r="M331" s="29">
        <f t="shared" si="143"/>
        <v>180</v>
      </c>
      <c r="N331" s="29">
        <f t="shared" si="143"/>
        <v>188</v>
      </c>
      <c r="O331" s="29">
        <f t="shared" si="143"/>
        <v>194</v>
      </c>
      <c r="P331" s="29">
        <f t="shared" si="143"/>
        <v>202</v>
      </c>
      <c r="Q331" s="29">
        <f t="shared" si="143"/>
        <v>208</v>
      </c>
      <c r="R331" s="29">
        <f t="shared" si="143"/>
        <v>216</v>
      </c>
      <c r="S331" s="29">
        <f t="shared" si="143"/>
        <v>224</v>
      </c>
      <c r="T331" s="29">
        <f t="shared" si="143"/>
        <v>230</v>
      </c>
      <c r="U331" s="29">
        <f t="shared" si="143"/>
        <v>238</v>
      </c>
      <c r="V331" s="29">
        <f t="shared" si="143"/>
        <v>244</v>
      </c>
      <c r="W331" s="29">
        <f t="shared" si="143"/>
        <v>252</v>
      </c>
      <c r="X331" s="29">
        <f t="shared" si="143"/>
        <v>258</v>
      </c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</row>
    <row r="332" spans="1:34" ht="33.75" customHeight="1">
      <c r="A332" s="4"/>
      <c r="B332" s="30" t="s">
        <v>189</v>
      </c>
      <c r="C332" s="31" t="s">
        <v>12</v>
      </c>
      <c r="D332" s="29">
        <v>1160</v>
      </c>
      <c r="E332" s="29">
        <f>D332+95</f>
        <v>1255</v>
      </c>
      <c r="F332" s="29">
        <f aca="true" t="shared" si="144" ref="F332:S332">E332+95</f>
        <v>1350</v>
      </c>
      <c r="G332" s="29">
        <f t="shared" si="144"/>
        <v>1445</v>
      </c>
      <c r="H332" s="29">
        <f t="shared" si="144"/>
        <v>1540</v>
      </c>
      <c r="I332" s="29">
        <f t="shared" si="144"/>
        <v>1635</v>
      </c>
      <c r="J332" s="29">
        <f t="shared" si="144"/>
        <v>1730</v>
      </c>
      <c r="K332" s="29">
        <f t="shared" si="144"/>
        <v>1825</v>
      </c>
      <c r="L332" s="29">
        <f t="shared" si="144"/>
        <v>1920</v>
      </c>
      <c r="M332" s="29">
        <f t="shared" si="144"/>
        <v>2015</v>
      </c>
      <c r="N332" s="29">
        <f t="shared" si="144"/>
        <v>2110</v>
      </c>
      <c r="O332" s="29">
        <f t="shared" si="144"/>
        <v>2205</v>
      </c>
      <c r="P332" s="29">
        <f t="shared" si="144"/>
        <v>2300</v>
      </c>
      <c r="Q332" s="29">
        <f t="shared" si="144"/>
        <v>2395</v>
      </c>
      <c r="R332" s="29">
        <f t="shared" si="144"/>
        <v>2490</v>
      </c>
      <c r="S332" s="29">
        <f t="shared" si="144"/>
        <v>2585</v>
      </c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</row>
    <row r="333" spans="1:34" ht="33.75" customHeight="1">
      <c r="A333" s="4"/>
      <c r="B333" s="30" t="s">
        <v>190</v>
      </c>
      <c r="C333" s="59" t="s">
        <v>8</v>
      </c>
      <c r="D333" s="29">
        <v>1620</v>
      </c>
      <c r="E333" s="29">
        <f>D333+131</f>
        <v>1751</v>
      </c>
      <c r="F333" s="29">
        <f aca="true" t="shared" si="145" ref="F333:S333">E333+131</f>
        <v>1882</v>
      </c>
      <c r="G333" s="29">
        <f t="shared" si="145"/>
        <v>2013</v>
      </c>
      <c r="H333" s="29">
        <f t="shared" si="145"/>
        <v>2144</v>
      </c>
      <c r="I333" s="29">
        <f t="shared" si="145"/>
        <v>2275</v>
      </c>
      <c r="J333" s="29">
        <f t="shared" si="145"/>
        <v>2406</v>
      </c>
      <c r="K333" s="29">
        <f t="shared" si="145"/>
        <v>2537</v>
      </c>
      <c r="L333" s="29">
        <f t="shared" si="145"/>
        <v>2668</v>
      </c>
      <c r="M333" s="29">
        <f t="shared" si="145"/>
        <v>2799</v>
      </c>
      <c r="N333" s="29">
        <f t="shared" si="145"/>
        <v>2930</v>
      </c>
      <c r="O333" s="29">
        <f t="shared" si="145"/>
        <v>3061</v>
      </c>
      <c r="P333" s="29">
        <f t="shared" si="145"/>
        <v>3192</v>
      </c>
      <c r="Q333" s="29">
        <f t="shared" si="145"/>
        <v>3323</v>
      </c>
      <c r="R333" s="29">
        <f t="shared" si="145"/>
        <v>3454</v>
      </c>
      <c r="S333" s="29">
        <f t="shared" si="145"/>
        <v>3585</v>
      </c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</row>
    <row r="334" spans="1:34" ht="33.75" customHeight="1">
      <c r="A334" s="4"/>
      <c r="B334" s="30" t="s">
        <v>10</v>
      </c>
      <c r="C334" s="62"/>
      <c r="D334" s="29">
        <v>1672</v>
      </c>
      <c r="E334" s="29">
        <v>1756</v>
      </c>
      <c r="F334" s="29">
        <v>1840</v>
      </c>
      <c r="G334" s="29">
        <v>1923</v>
      </c>
      <c r="H334" s="29">
        <v>2007</v>
      </c>
      <c r="I334" s="29">
        <v>2080</v>
      </c>
      <c r="J334" s="29">
        <v>2863</v>
      </c>
      <c r="K334" s="29">
        <v>2246</v>
      </c>
      <c r="L334" s="29">
        <v>2329</v>
      </c>
      <c r="M334" s="29">
        <v>2412</v>
      </c>
      <c r="N334" s="29">
        <v>2496</v>
      </c>
      <c r="O334" s="29">
        <v>2579</v>
      </c>
      <c r="P334" s="29">
        <v>2662</v>
      </c>
      <c r="Q334" s="29">
        <v>2745</v>
      </c>
      <c r="R334" s="29">
        <v>2828</v>
      </c>
      <c r="S334" s="29">
        <v>2911</v>
      </c>
      <c r="T334" s="29">
        <v>2994</v>
      </c>
      <c r="U334" s="29">
        <v>3070</v>
      </c>
      <c r="V334" s="29">
        <v>3161</v>
      </c>
      <c r="W334" s="29">
        <v>3244</v>
      </c>
      <c r="X334" s="29">
        <v>3327</v>
      </c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</row>
    <row r="335" spans="1:34" ht="33.75" customHeight="1">
      <c r="A335" s="4"/>
      <c r="B335" s="30" t="s">
        <v>36</v>
      </c>
      <c r="C335" s="60"/>
      <c r="D335" s="29">
        <v>1751</v>
      </c>
      <c r="E335" s="29">
        <v>1882</v>
      </c>
      <c r="F335" s="29">
        <v>1882</v>
      </c>
      <c r="G335" s="29">
        <v>2013</v>
      </c>
      <c r="H335" s="29">
        <v>2144</v>
      </c>
      <c r="I335" s="29">
        <v>2144</v>
      </c>
      <c r="J335" s="29">
        <v>2275</v>
      </c>
      <c r="K335" s="29">
        <v>2406</v>
      </c>
      <c r="L335" s="29">
        <v>2537</v>
      </c>
      <c r="M335" s="29">
        <v>2537</v>
      </c>
      <c r="N335" s="29">
        <v>2668</v>
      </c>
      <c r="O335" s="29">
        <v>2799</v>
      </c>
      <c r="P335" s="29">
        <v>2930</v>
      </c>
      <c r="Q335" s="29">
        <v>2930</v>
      </c>
      <c r="R335" s="29">
        <v>3061</v>
      </c>
      <c r="S335" s="29">
        <v>3192</v>
      </c>
      <c r="T335" s="29">
        <v>3323</v>
      </c>
      <c r="U335" s="29">
        <v>3323</v>
      </c>
      <c r="V335" s="29">
        <v>3454</v>
      </c>
      <c r="W335" s="29">
        <v>3585</v>
      </c>
      <c r="X335" s="29">
        <v>3585</v>
      </c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</row>
    <row r="336" spans="1:34" ht="33.75" customHeight="1">
      <c r="A336" s="4"/>
      <c r="B336" s="30" t="s">
        <v>191</v>
      </c>
      <c r="C336" s="31" t="s">
        <v>7</v>
      </c>
      <c r="D336" s="29">
        <v>2190</v>
      </c>
      <c r="E336" s="29">
        <f>D336+177</f>
        <v>2367</v>
      </c>
      <c r="F336" s="29">
        <f aca="true" t="shared" si="146" ref="F336:AH336">E336+177</f>
        <v>2544</v>
      </c>
      <c r="G336" s="29">
        <f t="shared" si="146"/>
        <v>2721</v>
      </c>
      <c r="H336" s="29">
        <f t="shared" si="146"/>
        <v>2898</v>
      </c>
      <c r="I336" s="29">
        <f t="shared" si="146"/>
        <v>3075</v>
      </c>
      <c r="J336" s="29">
        <f t="shared" si="146"/>
        <v>3252</v>
      </c>
      <c r="K336" s="29">
        <f t="shared" si="146"/>
        <v>3429</v>
      </c>
      <c r="L336" s="29">
        <f t="shared" si="146"/>
        <v>3606</v>
      </c>
      <c r="M336" s="29">
        <f t="shared" si="146"/>
        <v>3783</v>
      </c>
      <c r="N336" s="29">
        <f t="shared" si="146"/>
        <v>3960</v>
      </c>
      <c r="O336" s="29">
        <f t="shared" si="146"/>
        <v>4137</v>
      </c>
      <c r="P336" s="29">
        <f t="shared" si="146"/>
        <v>4314</v>
      </c>
      <c r="Q336" s="29">
        <f t="shared" si="146"/>
        <v>4491</v>
      </c>
      <c r="R336" s="29">
        <f t="shared" si="146"/>
        <v>4668</v>
      </c>
      <c r="S336" s="29">
        <f t="shared" si="146"/>
        <v>4845</v>
      </c>
      <c r="T336" s="29">
        <f t="shared" si="146"/>
        <v>5022</v>
      </c>
      <c r="U336" s="29">
        <f t="shared" si="146"/>
        <v>5199</v>
      </c>
      <c r="V336" s="29">
        <f t="shared" si="146"/>
        <v>5376</v>
      </c>
      <c r="W336" s="29">
        <f t="shared" si="146"/>
        <v>5553</v>
      </c>
      <c r="X336" s="29">
        <f t="shared" si="146"/>
        <v>5730</v>
      </c>
      <c r="Y336" s="29">
        <f t="shared" si="146"/>
        <v>5907</v>
      </c>
      <c r="Z336" s="29">
        <f t="shared" si="146"/>
        <v>6084</v>
      </c>
      <c r="AA336" s="29">
        <f t="shared" si="146"/>
        <v>6261</v>
      </c>
      <c r="AB336" s="29">
        <f t="shared" si="146"/>
        <v>6438</v>
      </c>
      <c r="AC336" s="29">
        <f t="shared" si="146"/>
        <v>6615</v>
      </c>
      <c r="AD336" s="29">
        <f t="shared" si="146"/>
        <v>6792</v>
      </c>
      <c r="AE336" s="29">
        <f t="shared" si="146"/>
        <v>6969</v>
      </c>
      <c r="AF336" s="29">
        <f t="shared" si="146"/>
        <v>7146</v>
      </c>
      <c r="AG336" s="29">
        <f t="shared" si="146"/>
        <v>7323</v>
      </c>
      <c r="AH336" s="29">
        <f t="shared" si="146"/>
        <v>7500</v>
      </c>
    </row>
    <row r="337" spans="1:34" ht="33.75" customHeight="1">
      <c r="A337" s="4"/>
      <c r="B337" s="30" t="s">
        <v>192</v>
      </c>
      <c r="C337" s="31" t="s">
        <v>5</v>
      </c>
      <c r="D337" s="29">
        <v>3285</v>
      </c>
      <c r="E337" s="29">
        <f>D337+265</f>
        <v>3550</v>
      </c>
      <c r="F337" s="29">
        <f aca="true" t="shared" si="147" ref="F337:AH337">E337+265</f>
        <v>3815</v>
      </c>
      <c r="G337" s="29">
        <f t="shared" si="147"/>
        <v>4080</v>
      </c>
      <c r="H337" s="29">
        <f t="shared" si="147"/>
        <v>4345</v>
      </c>
      <c r="I337" s="29">
        <f t="shared" si="147"/>
        <v>4610</v>
      </c>
      <c r="J337" s="29">
        <f t="shared" si="147"/>
        <v>4875</v>
      </c>
      <c r="K337" s="29">
        <f t="shared" si="147"/>
        <v>5140</v>
      </c>
      <c r="L337" s="29">
        <f t="shared" si="147"/>
        <v>5405</v>
      </c>
      <c r="M337" s="29">
        <f t="shared" si="147"/>
        <v>5670</v>
      </c>
      <c r="N337" s="29">
        <f t="shared" si="147"/>
        <v>5935</v>
      </c>
      <c r="O337" s="29">
        <f t="shared" si="147"/>
        <v>6200</v>
      </c>
      <c r="P337" s="29">
        <f t="shared" si="147"/>
        <v>6465</v>
      </c>
      <c r="Q337" s="29">
        <f t="shared" si="147"/>
        <v>6730</v>
      </c>
      <c r="R337" s="29">
        <f t="shared" si="147"/>
        <v>6995</v>
      </c>
      <c r="S337" s="29">
        <f t="shared" si="147"/>
        <v>7260</v>
      </c>
      <c r="T337" s="29">
        <f t="shared" si="147"/>
        <v>7525</v>
      </c>
      <c r="U337" s="29">
        <f t="shared" si="147"/>
        <v>7790</v>
      </c>
      <c r="V337" s="29">
        <f t="shared" si="147"/>
        <v>8055</v>
      </c>
      <c r="W337" s="29">
        <f t="shared" si="147"/>
        <v>8320</v>
      </c>
      <c r="X337" s="29">
        <f t="shared" si="147"/>
        <v>8585</v>
      </c>
      <c r="Y337" s="29">
        <f t="shared" si="147"/>
        <v>8850</v>
      </c>
      <c r="Z337" s="29">
        <f t="shared" si="147"/>
        <v>9115</v>
      </c>
      <c r="AA337" s="29">
        <f t="shared" si="147"/>
        <v>9380</v>
      </c>
      <c r="AB337" s="29">
        <f t="shared" si="147"/>
        <v>9645</v>
      </c>
      <c r="AC337" s="29">
        <f t="shared" si="147"/>
        <v>9910</v>
      </c>
      <c r="AD337" s="29">
        <f t="shared" si="147"/>
        <v>10175</v>
      </c>
      <c r="AE337" s="29">
        <f t="shared" si="147"/>
        <v>10440</v>
      </c>
      <c r="AF337" s="29">
        <f t="shared" si="147"/>
        <v>10705</v>
      </c>
      <c r="AG337" s="29">
        <f t="shared" si="147"/>
        <v>10970</v>
      </c>
      <c r="AH337" s="29">
        <f t="shared" si="147"/>
        <v>11235</v>
      </c>
    </row>
    <row r="338" spans="1:34" ht="33.75" customHeight="1">
      <c r="A338" s="4"/>
      <c r="B338" s="30" t="s">
        <v>193</v>
      </c>
      <c r="C338" s="31" t="s">
        <v>2</v>
      </c>
      <c r="D338" s="29">
        <v>3780</v>
      </c>
      <c r="E338" s="29">
        <f>D338+305</f>
        <v>4085</v>
      </c>
      <c r="F338" s="29">
        <f aca="true" t="shared" si="148" ref="F338:AH338">E338+305</f>
        <v>4390</v>
      </c>
      <c r="G338" s="29">
        <f t="shared" si="148"/>
        <v>4695</v>
      </c>
      <c r="H338" s="29">
        <f t="shared" si="148"/>
        <v>5000</v>
      </c>
      <c r="I338" s="29">
        <f t="shared" si="148"/>
        <v>5305</v>
      </c>
      <c r="J338" s="29">
        <f t="shared" si="148"/>
        <v>5610</v>
      </c>
      <c r="K338" s="29">
        <f t="shared" si="148"/>
        <v>5915</v>
      </c>
      <c r="L338" s="29">
        <f t="shared" si="148"/>
        <v>6220</v>
      </c>
      <c r="M338" s="29">
        <f t="shared" si="148"/>
        <v>6525</v>
      </c>
      <c r="N338" s="29">
        <f t="shared" si="148"/>
        <v>6830</v>
      </c>
      <c r="O338" s="29">
        <f t="shared" si="148"/>
        <v>7135</v>
      </c>
      <c r="P338" s="29">
        <f t="shared" si="148"/>
        <v>7440</v>
      </c>
      <c r="Q338" s="29">
        <f t="shared" si="148"/>
        <v>7745</v>
      </c>
      <c r="R338" s="29">
        <f t="shared" si="148"/>
        <v>8050</v>
      </c>
      <c r="S338" s="29">
        <f t="shared" si="148"/>
        <v>8355</v>
      </c>
      <c r="T338" s="29">
        <f t="shared" si="148"/>
        <v>8660</v>
      </c>
      <c r="U338" s="29">
        <f t="shared" si="148"/>
        <v>8965</v>
      </c>
      <c r="V338" s="29">
        <f t="shared" si="148"/>
        <v>9270</v>
      </c>
      <c r="W338" s="29">
        <f t="shared" si="148"/>
        <v>9575</v>
      </c>
      <c r="X338" s="29">
        <f t="shared" si="148"/>
        <v>9880</v>
      </c>
      <c r="Y338" s="29">
        <f t="shared" si="148"/>
        <v>10185</v>
      </c>
      <c r="Z338" s="29">
        <f t="shared" si="148"/>
        <v>10490</v>
      </c>
      <c r="AA338" s="29">
        <f t="shared" si="148"/>
        <v>10795</v>
      </c>
      <c r="AB338" s="29">
        <f t="shared" si="148"/>
        <v>11100</v>
      </c>
      <c r="AC338" s="29">
        <f t="shared" si="148"/>
        <v>11405</v>
      </c>
      <c r="AD338" s="29">
        <f t="shared" si="148"/>
        <v>11710</v>
      </c>
      <c r="AE338" s="29">
        <f t="shared" si="148"/>
        <v>12015</v>
      </c>
      <c r="AF338" s="29">
        <f t="shared" si="148"/>
        <v>12320</v>
      </c>
      <c r="AG338" s="29">
        <f t="shared" si="148"/>
        <v>12625</v>
      </c>
      <c r="AH338" s="29">
        <f t="shared" si="148"/>
        <v>12930</v>
      </c>
    </row>
    <row r="339" spans="1:34" ht="33.75" customHeight="1">
      <c r="A339" s="4"/>
      <c r="B339" s="30" t="s">
        <v>194</v>
      </c>
      <c r="C339" s="31" t="s">
        <v>3</v>
      </c>
      <c r="D339" s="29">
        <v>4350</v>
      </c>
      <c r="E339" s="29">
        <f>D339+350</f>
        <v>4700</v>
      </c>
      <c r="F339" s="29">
        <f aca="true" t="shared" si="149" ref="F339:AH339">E339+350</f>
        <v>5050</v>
      </c>
      <c r="G339" s="29">
        <f t="shared" si="149"/>
        <v>5400</v>
      </c>
      <c r="H339" s="29">
        <f t="shared" si="149"/>
        <v>5750</v>
      </c>
      <c r="I339" s="29">
        <f t="shared" si="149"/>
        <v>6100</v>
      </c>
      <c r="J339" s="29">
        <f t="shared" si="149"/>
        <v>6450</v>
      </c>
      <c r="K339" s="29">
        <f t="shared" si="149"/>
        <v>6800</v>
      </c>
      <c r="L339" s="29">
        <f t="shared" si="149"/>
        <v>7150</v>
      </c>
      <c r="M339" s="29">
        <f t="shared" si="149"/>
        <v>7500</v>
      </c>
      <c r="N339" s="29">
        <f t="shared" si="149"/>
        <v>7850</v>
      </c>
      <c r="O339" s="29">
        <f t="shared" si="149"/>
        <v>8200</v>
      </c>
      <c r="P339" s="29">
        <f t="shared" si="149"/>
        <v>8550</v>
      </c>
      <c r="Q339" s="29">
        <f t="shared" si="149"/>
        <v>8900</v>
      </c>
      <c r="R339" s="29">
        <f t="shared" si="149"/>
        <v>9250</v>
      </c>
      <c r="S339" s="29">
        <f t="shared" si="149"/>
        <v>9600</v>
      </c>
      <c r="T339" s="29">
        <f t="shared" si="149"/>
        <v>9950</v>
      </c>
      <c r="U339" s="29">
        <f t="shared" si="149"/>
        <v>10300</v>
      </c>
      <c r="V339" s="29">
        <f t="shared" si="149"/>
        <v>10650</v>
      </c>
      <c r="W339" s="29">
        <f t="shared" si="149"/>
        <v>11000</v>
      </c>
      <c r="X339" s="29">
        <f t="shared" si="149"/>
        <v>11350</v>
      </c>
      <c r="Y339" s="29">
        <f t="shared" si="149"/>
        <v>11700</v>
      </c>
      <c r="Z339" s="29">
        <f t="shared" si="149"/>
        <v>12050</v>
      </c>
      <c r="AA339" s="29">
        <f t="shared" si="149"/>
        <v>12400</v>
      </c>
      <c r="AB339" s="29">
        <f t="shared" si="149"/>
        <v>12750</v>
      </c>
      <c r="AC339" s="29">
        <f t="shared" si="149"/>
        <v>13100</v>
      </c>
      <c r="AD339" s="29">
        <f t="shared" si="149"/>
        <v>13450</v>
      </c>
      <c r="AE339" s="29">
        <f t="shared" si="149"/>
        <v>13800</v>
      </c>
      <c r="AF339" s="29">
        <f t="shared" si="149"/>
        <v>14150</v>
      </c>
      <c r="AG339" s="29">
        <f t="shared" si="149"/>
        <v>14500</v>
      </c>
      <c r="AH339" s="29">
        <f t="shared" si="149"/>
        <v>14850</v>
      </c>
    </row>
    <row r="340" spans="1:34" ht="33.75" customHeight="1">
      <c r="A340" s="4"/>
      <c r="B340" s="33" t="s">
        <v>331</v>
      </c>
      <c r="C340" s="31" t="s">
        <v>319</v>
      </c>
      <c r="D340" s="34">
        <v>5220</v>
      </c>
      <c r="E340" s="34">
        <f>D340+420</f>
        <v>5640</v>
      </c>
      <c r="F340" s="34">
        <f aca="true" t="shared" si="150" ref="F340:AH340">E340+420</f>
        <v>6060</v>
      </c>
      <c r="G340" s="34">
        <f t="shared" si="150"/>
        <v>6480</v>
      </c>
      <c r="H340" s="34">
        <f t="shared" si="150"/>
        <v>6900</v>
      </c>
      <c r="I340" s="34">
        <f t="shared" si="150"/>
        <v>7320</v>
      </c>
      <c r="J340" s="34">
        <f t="shared" si="150"/>
        <v>7740</v>
      </c>
      <c r="K340" s="34">
        <f t="shared" si="150"/>
        <v>8160</v>
      </c>
      <c r="L340" s="34">
        <f t="shared" si="150"/>
        <v>8580</v>
      </c>
      <c r="M340" s="34">
        <f t="shared" si="150"/>
        <v>9000</v>
      </c>
      <c r="N340" s="34">
        <f t="shared" si="150"/>
        <v>9420</v>
      </c>
      <c r="O340" s="34">
        <f t="shared" si="150"/>
        <v>9840</v>
      </c>
      <c r="P340" s="34">
        <f t="shared" si="150"/>
        <v>10260</v>
      </c>
      <c r="Q340" s="34">
        <f t="shared" si="150"/>
        <v>10680</v>
      </c>
      <c r="R340" s="34">
        <f t="shared" si="150"/>
        <v>11100</v>
      </c>
      <c r="S340" s="34">
        <f t="shared" si="150"/>
        <v>11520</v>
      </c>
      <c r="T340" s="34">
        <f t="shared" si="150"/>
        <v>11940</v>
      </c>
      <c r="U340" s="34">
        <f t="shared" si="150"/>
        <v>12360</v>
      </c>
      <c r="V340" s="34">
        <f t="shared" si="150"/>
        <v>12780</v>
      </c>
      <c r="W340" s="34">
        <f t="shared" si="150"/>
        <v>13200</v>
      </c>
      <c r="X340" s="34">
        <f t="shared" si="150"/>
        <v>13620</v>
      </c>
      <c r="Y340" s="34">
        <f t="shared" si="150"/>
        <v>14040</v>
      </c>
      <c r="Z340" s="34">
        <f t="shared" si="150"/>
        <v>14460</v>
      </c>
      <c r="AA340" s="34">
        <f t="shared" si="150"/>
        <v>14880</v>
      </c>
      <c r="AB340" s="34">
        <f t="shared" si="150"/>
        <v>15300</v>
      </c>
      <c r="AC340" s="34">
        <f t="shared" si="150"/>
        <v>15720</v>
      </c>
      <c r="AD340" s="34">
        <f t="shared" si="150"/>
        <v>16140</v>
      </c>
      <c r="AE340" s="34">
        <f t="shared" si="150"/>
        <v>16560</v>
      </c>
      <c r="AF340" s="34">
        <f t="shared" si="150"/>
        <v>16980</v>
      </c>
      <c r="AG340" s="34">
        <f t="shared" si="150"/>
        <v>17400</v>
      </c>
      <c r="AH340" s="34">
        <f t="shared" si="150"/>
        <v>17820</v>
      </c>
    </row>
    <row r="341" spans="1:34" ht="33.75" customHeight="1">
      <c r="A341" s="4"/>
      <c r="B341" s="55" t="s">
        <v>56</v>
      </c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6"/>
    </row>
    <row r="342" spans="1:34" ht="33.75" customHeight="1">
      <c r="A342" s="4"/>
      <c r="B342" s="57" t="s">
        <v>26</v>
      </c>
      <c r="C342" s="59" t="s">
        <v>27</v>
      </c>
      <c r="D342" s="54" t="s">
        <v>28</v>
      </c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6"/>
    </row>
    <row r="343" spans="1:34" ht="33.75" customHeight="1">
      <c r="A343" s="4"/>
      <c r="B343" s="58"/>
      <c r="C343" s="60"/>
      <c r="D343" s="29">
        <v>0</v>
      </c>
      <c r="E343" s="29">
        <v>1</v>
      </c>
      <c r="F343" s="29">
        <v>2</v>
      </c>
      <c r="G343" s="29">
        <v>3</v>
      </c>
      <c r="H343" s="29">
        <v>4</v>
      </c>
      <c r="I343" s="29">
        <v>5</v>
      </c>
      <c r="J343" s="29">
        <v>6</v>
      </c>
      <c r="K343" s="29">
        <v>7</v>
      </c>
      <c r="L343" s="29">
        <v>8</v>
      </c>
      <c r="M343" s="29">
        <v>9</v>
      </c>
      <c r="N343" s="29">
        <v>10</v>
      </c>
      <c r="O343" s="29">
        <v>11</v>
      </c>
      <c r="P343" s="29">
        <v>12</v>
      </c>
      <c r="Q343" s="29">
        <v>13</v>
      </c>
      <c r="R343" s="29">
        <v>14</v>
      </c>
      <c r="S343" s="29">
        <v>15</v>
      </c>
      <c r="T343" s="29">
        <v>16</v>
      </c>
      <c r="U343" s="29">
        <v>17</v>
      </c>
      <c r="V343" s="29">
        <v>18</v>
      </c>
      <c r="W343" s="29">
        <v>19</v>
      </c>
      <c r="X343" s="29">
        <v>20</v>
      </c>
      <c r="Y343" s="29">
        <v>21</v>
      </c>
      <c r="Z343" s="29">
        <v>22</v>
      </c>
      <c r="AA343" s="29">
        <v>23</v>
      </c>
      <c r="AB343" s="29">
        <v>24</v>
      </c>
      <c r="AC343" s="29">
        <v>25</v>
      </c>
      <c r="AD343" s="29">
        <v>26</v>
      </c>
      <c r="AE343" s="29">
        <v>27</v>
      </c>
      <c r="AF343" s="29">
        <v>28</v>
      </c>
      <c r="AG343" s="29">
        <v>29</v>
      </c>
      <c r="AH343" s="29">
        <v>30</v>
      </c>
    </row>
    <row r="344" spans="1:34" ht="33.75" customHeight="1">
      <c r="A344" s="4"/>
      <c r="B344" s="30" t="s">
        <v>195</v>
      </c>
      <c r="C344" s="31" t="s">
        <v>24</v>
      </c>
      <c r="D344" s="29">
        <v>400</v>
      </c>
      <c r="E344" s="29">
        <f>D344+35</f>
        <v>435</v>
      </c>
      <c r="F344" s="29">
        <f aca="true" t="shared" si="151" ref="F344:N344">E344+35</f>
        <v>470</v>
      </c>
      <c r="G344" s="29">
        <f t="shared" si="151"/>
        <v>505</v>
      </c>
      <c r="H344" s="29">
        <f t="shared" si="151"/>
        <v>540</v>
      </c>
      <c r="I344" s="29">
        <f t="shared" si="151"/>
        <v>575</v>
      </c>
      <c r="J344" s="29">
        <f t="shared" si="151"/>
        <v>610</v>
      </c>
      <c r="K344" s="29">
        <f t="shared" si="151"/>
        <v>645</v>
      </c>
      <c r="L344" s="29">
        <f t="shared" si="151"/>
        <v>680</v>
      </c>
      <c r="M344" s="29">
        <f t="shared" si="151"/>
        <v>715</v>
      </c>
      <c r="N344" s="29">
        <f t="shared" si="151"/>
        <v>750</v>
      </c>
      <c r="O344" s="29">
        <v>800</v>
      </c>
      <c r="P344" s="29">
        <f>O344+50</f>
        <v>850</v>
      </c>
      <c r="Q344" s="29">
        <f>P344+50</f>
        <v>900</v>
      </c>
      <c r="R344" s="29">
        <f>Q344+50</f>
        <v>950</v>
      </c>
      <c r="S344" s="29">
        <f>R344+50</f>
        <v>1000</v>
      </c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1:34" ht="33.75" customHeight="1">
      <c r="A345" s="4"/>
      <c r="B345" s="61" t="s">
        <v>196</v>
      </c>
      <c r="C345" s="59" t="s">
        <v>22</v>
      </c>
      <c r="D345" s="29">
        <v>625</v>
      </c>
      <c r="E345" s="29">
        <f>D345+40</f>
        <v>665</v>
      </c>
      <c r="F345" s="29">
        <f>E345+40</f>
        <v>705</v>
      </c>
      <c r="G345" s="29">
        <f>F345+40</f>
        <v>745</v>
      </c>
      <c r="H345" s="29">
        <f>G345+40</f>
        <v>785</v>
      </c>
      <c r="I345" s="29">
        <f>H345+40</f>
        <v>825</v>
      </c>
      <c r="J345" s="29">
        <v>875</v>
      </c>
      <c r="K345" s="29">
        <f>J345+50</f>
        <v>925</v>
      </c>
      <c r="L345" s="29">
        <f aca="true" t="shared" si="152" ref="L345:S345">K345+50</f>
        <v>975</v>
      </c>
      <c r="M345" s="29">
        <f t="shared" si="152"/>
        <v>1025</v>
      </c>
      <c r="N345" s="29">
        <f t="shared" si="152"/>
        <v>1075</v>
      </c>
      <c r="O345" s="29">
        <f t="shared" si="152"/>
        <v>1125</v>
      </c>
      <c r="P345" s="29">
        <f t="shared" si="152"/>
        <v>1175</v>
      </c>
      <c r="Q345" s="29">
        <f t="shared" si="152"/>
        <v>1225</v>
      </c>
      <c r="R345" s="29">
        <f t="shared" si="152"/>
        <v>1275</v>
      </c>
      <c r="S345" s="29">
        <f t="shared" si="152"/>
        <v>1325</v>
      </c>
      <c r="T345" s="29">
        <v>1385</v>
      </c>
      <c r="U345" s="29">
        <v>1445</v>
      </c>
      <c r="V345" s="29">
        <v>1505</v>
      </c>
      <c r="W345" s="29">
        <v>1565</v>
      </c>
      <c r="X345" s="29">
        <v>1625</v>
      </c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1:34" ht="33.75" customHeight="1">
      <c r="A346" s="4"/>
      <c r="B346" s="58"/>
      <c r="C346" s="60"/>
      <c r="D346" s="29">
        <v>625</v>
      </c>
      <c r="E346" s="29">
        <v>625</v>
      </c>
      <c r="F346" s="29">
        <v>665</v>
      </c>
      <c r="G346" s="29">
        <v>705</v>
      </c>
      <c r="H346" s="29">
        <v>745</v>
      </c>
      <c r="I346" s="29">
        <v>785</v>
      </c>
      <c r="J346" s="29">
        <v>825</v>
      </c>
      <c r="K346" s="29">
        <v>875</v>
      </c>
      <c r="L346" s="29">
        <v>875</v>
      </c>
      <c r="M346" s="29">
        <v>925</v>
      </c>
      <c r="N346" s="29">
        <v>975</v>
      </c>
      <c r="O346" s="29">
        <v>1025</v>
      </c>
      <c r="P346" s="29">
        <v>1075</v>
      </c>
      <c r="Q346" s="29">
        <v>1125</v>
      </c>
      <c r="R346" s="29">
        <v>1175</v>
      </c>
      <c r="S346" s="29">
        <v>1225</v>
      </c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</row>
    <row r="347" spans="1:34" ht="33.75" customHeight="1">
      <c r="A347" s="4"/>
      <c r="B347" s="30" t="s">
        <v>197</v>
      </c>
      <c r="C347" s="59" t="s">
        <v>19</v>
      </c>
      <c r="D347" s="29">
        <v>1050</v>
      </c>
      <c r="E347" s="29">
        <f>D347+80</f>
        <v>1130</v>
      </c>
      <c r="F347" s="29">
        <f aca="true" t="shared" si="153" ref="F347:S347">E347+80</f>
        <v>1210</v>
      </c>
      <c r="G347" s="29">
        <f t="shared" si="153"/>
        <v>1290</v>
      </c>
      <c r="H347" s="29">
        <f t="shared" si="153"/>
        <v>1370</v>
      </c>
      <c r="I347" s="29">
        <f t="shared" si="153"/>
        <v>1450</v>
      </c>
      <c r="J347" s="29">
        <f t="shared" si="153"/>
        <v>1530</v>
      </c>
      <c r="K347" s="29">
        <f t="shared" si="153"/>
        <v>1610</v>
      </c>
      <c r="L347" s="29">
        <f t="shared" si="153"/>
        <v>1690</v>
      </c>
      <c r="M347" s="29">
        <f t="shared" si="153"/>
        <v>1770</v>
      </c>
      <c r="N347" s="29">
        <f t="shared" si="153"/>
        <v>1850</v>
      </c>
      <c r="O347" s="29">
        <f t="shared" si="153"/>
        <v>1930</v>
      </c>
      <c r="P347" s="29">
        <f t="shared" si="153"/>
        <v>2010</v>
      </c>
      <c r="Q347" s="29">
        <f t="shared" si="153"/>
        <v>2090</v>
      </c>
      <c r="R347" s="29">
        <f t="shared" si="153"/>
        <v>2170</v>
      </c>
      <c r="S347" s="29">
        <f t="shared" si="153"/>
        <v>2250</v>
      </c>
      <c r="T347" s="29">
        <v>2250</v>
      </c>
      <c r="U347" s="29">
        <v>2250</v>
      </c>
      <c r="V347" s="29">
        <v>2250</v>
      </c>
      <c r="W347" s="29">
        <v>2250</v>
      </c>
      <c r="X347" s="29">
        <v>2250</v>
      </c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</row>
    <row r="348" spans="1:34" ht="33.75" customHeight="1">
      <c r="A348" s="4"/>
      <c r="B348" s="30" t="s">
        <v>39</v>
      </c>
      <c r="C348" s="60"/>
      <c r="D348" s="29">
        <v>1130</v>
      </c>
      <c r="E348" s="29">
        <v>1210</v>
      </c>
      <c r="F348" s="29">
        <v>1210</v>
      </c>
      <c r="G348" s="29">
        <v>1290</v>
      </c>
      <c r="H348" s="29">
        <v>1290</v>
      </c>
      <c r="I348" s="29">
        <v>1370</v>
      </c>
      <c r="J348" s="29">
        <v>1450</v>
      </c>
      <c r="K348" s="29">
        <v>1450</v>
      </c>
      <c r="L348" s="29">
        <v>1530</v>
      </c>
      <c r="M348" s="29">
        <v>1530</v>
      </c>
      <c r="N348" s="29">
        <v>1690</v>
      </c>
      <c r="O348" s="29">
        <v>1770</v>
      </c>
      <c r="P348" s="29">
        <v>1770</v>
      </c>
      <c r="Q348" s="29">
        <v>1850</v>
      </c>
      <c r="R348" s="29">
        <v>1930</v>
      </c>
      <c r="S348" s="29">
        <v>2010</v>
      </c>
      <c r="T348" s="29">
        <v>2090</v>
      </c>
      <c r="U348" s="29">
        <v>2170</v>
      </c>
      <c r="V348" s="29">
        <v>2250</v>
      </c>
      <c r="W348" s="29">
        <v>2250</v>
      </c>
      <c r="X348" s="29">
        <v>2250</v>
      </c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</row>
    <row r="349" spans="1:34" ht="33.75" customHeight="1">
      <c r="A349" s="4"/>
      <c r="B349" s="30" t="s">
        <v>13</v>
      </c>
      <c r="C349" s="31" t="s">
        <v>18</v>
      </c>
      <c r="D349" s="29">
        <v>142</v>
      </c>
      <c r="E349" s="29">
        <v>153</v>
      </c>
      <c r="F349" s="29">
        <v>163</v>
      </c>
      <c r="G349" s="29">
        <v>174</v>
      </c>
      <c r="H349" s="29">
        <v>185</v>
      </c>
      <c r="I349" s="29">
        <v>196</v>
      </c>
      <c r="J349" s="29">
        <v>153</v>
      </c>
      <c r="K349" s="29">
        <v>161</v>
      </c>
      <c r="L349" s="29">
        <v>169</v>
      </c>
      <c r="M349" s="29">
        <v>177</v>
      </c>
      <c r="N349" s="29">
        <v>185</v>
      </c>
      <c r="O349" s="29">
        <v>193</v>
      </c>
      <c r="P349" s="29">
        <v>201</v>
      </c>
      <c r="Q349" s="29">
        <v>209</v>
      </c>
      <c r="R349" s="29">
        <v>217</v>
      </c>
      <c r="S349" s="29">
        <v>225</v>
      </c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</row>
    <row r="350" spans="1:34" ht="33.75" customHeight="1">
      <c r="A350" s="4"/>
      <c r="B350" s="30" t="s">
        <v>13</v>
      </c>
      <c r="C350" s="31" t="s">
        <v>17</v>
      </c>
      <c r="D350" s="29">
        <v>189</v>
      </c>
      <c r="E350" s="29">
        <v>203</v>
      </c>
      <c r="F350" s="29">
        <v>218</v>
      </c>
      <c r="G350" s="29">
        <v>232</v>
      </c>
      <c r="H350" s="29">
        <v>247</v>
      </c>
      <c r="I350" s="29">
        <v>261</v>
      </c>
      <c r="J350" s="29">
        <v>207</v>
      </c>
      <c r="K350" s="29">
        <v>217</v>
      </c>
      <c r="L350" s="29">
        <v>228</v>
      </c>
      <c r="M350" s="29">
        <v>239</v>
      </c>
      <c r="N350" s="29">
        <v>250</v>
      </c>
      <c r="O350" s="29">
        <v>261</v>
      </c>
      <c r="P350" s="29">
        <v>271</v>
      </c>
      <c r="Q350" s="29">
        <v>282</v>
      </c>
      <c r="R350" s="29">
        <v>293</v>
      </c>
      <c r="S350" s="29">
        <v>304</v>
      </c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</row>
    <row r="351" spans="1:34" ht="33.75" customHeight="1">
      <c r="A351" s="4"/>
      <c r="B351" s="30" t="s">
        <v>198</v>
      </c>
      <c r="C351" s="31" t="s">
        <v>15</v>
      </c>
      <c r="D351" s="29">
        <v>1350</v>
      </c>
      <c r="E351" s="29">
        <f>D351+105</f>
        <v>1455</v>
      </c>
      <c r="F351" s="29">
        <f aca="true" t="shared" si="154" ref="F351:S351">E351+105</f>
        <v>1560</v>
      </c>
      <c r="G351" s="29">
        <f t="shared" si="154"/>
        <v>1665</v>
      </c>
      <c r="H351" s="29">
        <f t="shared" si="154"/>
        <v>1770</v>
      </c>
      <c r="I351" s="29">
        <f t="shared" si="154"/>
        <v>1875</v>
      </c>
      <c r="J351" s="29">
        <f t="shared" si="154"/>
        <v>1980</v>
      </c>
      <c r="K351" s="29">
        <f t="shared" si="154"/>
        <v>2085</v>
      </c>
      <c r="L351" s="29">
        <f t="shared" si="154"/>
        <v>2190</v>
      </c>
      <c r="M351" s="29">
        <f t="shared" si="154"/>
        <v>2295</v>
      </c>
      <c r="N351" s="29">
        <f t="shared" si="154"/>
        <v>2400</v>
      </c>
      <c r="O351" s="29">
        <f t="shared" si="154"/>
        <v>2505</v>
      </c>
      <c r="P351" s="29">
        <f t="shared" si="154"/>
        <v>2610</v>
      </c>
      <c r="Q351" s="29">
        <f t="shared" si="154"/>
        <v>2715</v>
      </c>
      <c r="R351" s="29">
        <f t="shared" si="154"/>
        <v>2820</v>
      </c>
      <c r="S351" s="29">
        <f t="shared" si="154"/>
        <v>2925</v>
      </c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</row>
    <row r="352" spans="1:34" ht="33.75" customHeight="1">
      <c r="A352" s="4"/>
      <c r="B352" s="30" t="s">
        <v>13</v>
      </c>
      <c r="C352" s="32" t="s">
        <v>14</v>
      </c>
      <c r="D352" s="29">
        <v>38</v>
      </c>
      <c r="E352" s="29">
        <v>41</v>
      </c>
      <c r="F352" s="29">
        <v>33</v>
      </c>
      <c r="G352" s="29">
        <v>35</v>
      </c>
      <c r="H352" s="29">
        <v>37</v>
      </c>
      <c r="I352" s="29">
        <v>39</v>
      </c>
      <c r="J352" s="29">
        <v>42</v>
      </c>
      <c r="K352" s="29">
        <v>44</v>
      </c>
      <c r="L352" s="29">
        <v>46</v>
      </c>
      <c r="M352" s="29">
        <v>48</v>
      </c>
      <c r="N352" s="29">
        <v>50</v>
      </c>
      <c r="O352" s="29">
        <v>53</v>
      </c>
      <c r="P352" s="29">
        <v>55</v>
      </c>
      <c r="Q352" s="29">
        <v>57</v>
      </c>
      <c r="R352" s="29">
        <v>59</v>
      </c>
      <c r="S352" s="29">
        <v>61</v>
      </c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</row>
    <row r="353" spans="1:34" ht="33.75" customHeight="1">
      <c r="A353" s="4"/>
      <c r="B353" s="30" t="s">
        <v>67</v>
      </c>
      <c r="C353" s="32" t="s">
        <v>68</v>
      </c>
      <c r="D353" s="29">
        <v>68</v>
      </c>
      <c r="E353" s="29">
        <v>73</v>
      </c>
      <c r="F353" s="29">
        <v>78</v>
      </c>
      <c r="G353" s="29">
        <v>83</v>
      </c>
      <c r="H353" s="29">
        <v>89</v>
      </c>
      <c r="I353" s="29">
        <v>94</v>
      </c>
      <c r="J353" s="29">
        <v>99</v>
      </c>
      <c r="K353" s="29">
        <v>104</v>
      </c>
      <c r="L353" s="29">
        <v>110</v>
      </c>
      <c r="M353" s="29">
        <v>115</v>
      </c>
      <c r="N353" s="29">
        <v>120</v>
      </c>
      <c r="O353" s="29">
        <v>125</v>
      </c>
      <c r="P353" s="29">
        <v>131</v>
      </c>
      <c r="Q353" s="29">
        <v>136</v>
      </c>
      <c r="R353" s="29">
        <v>141</v>
      </c>
      <c r="S353" s="29">
        <v>146</v>
      </c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</row>
    <row r="354" spans="1:34" ht="33.75" customHeight="1">
      <c r="A354" s="4"/>
      <c r="B354" s="30" t="s">
        <v>69</v>
      </c>
      <c r="C354" s="32" t="s">
        <v>70</v>
      </c>
      <c r="D354" s="29">
        <f>D353*2</f>
        <v>136</v>
      </c>
      <c r="E354" s="29">
        <f aca="true" t="shared" si="155" ref="E354:S354">E353*2</f>
        <v>146</v>
      </c>
      <c r="F354" s="29">
        <f t="shared" si="155"/>
        <v>156</v>
      </c>
      <c r="G354" s="29">
        <f t="shared" si="155"/>
        <v>166</v>
      </c>
      <c r="H354" s="29">
        <f t="shared" si="155"/>
        <v>178</v>
      </c>
      <c r="I354" s="29">
        <f t="shared" si="155"/>
        <v>188</v>
      </c>
      <c r="J354" s="29">
        <f t="shared" si="155"/>
        <v>198</v>
      </c>
      <c r="K354" s="29">
        <f t="shared" si="155"/>
        <v>208</v>
      </c>
      <c r="L354" s="29">
        <f t="shared" si="155"/>
        <v>220</v>
      </c>
      <c r="M354" s="29">
        <f t="shared" si="155"/>
        <v>230</v>
      </c>
      <c r="N354" s="29">
        <f t="shared" si="155"/>
        <v>240</v>
      </c>
      <c r="O354" s="29">
        <f t="shared" si="155"/>
        <v>250</v>
      </c>
      <c r="P354" s="29">
        <f t="shared" si="155"/>
        <v>262</v>
      </c>
      <c r="Q354" s="29">
        <f t="shared" si="155"/>
        <v>272</v>
      </c>
      <c r="R354" s="29">
        <f t="shared" si="155"/>
        <v>282</v>
      </c>
      <c r="S354" s="29">
        <f t="shared" si="155"/>
        <v>292</v>
      </c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</row>
    <row r="355" spans="1:34" ht="33.75" customHeight="1">
      <c r="A355" s="4"/>
      <c r="B355" s="30" t="s">
        <v>199</v>
      </c>
      <c r="C355" s="31" t="s">
        <v>12</v>
      </c>
      <c r="D355" s="29">
        <v>1875</v>
      </c>
      <c r="E355" s="29">
        <f>D355+146</f>
        <v>2021</v>
      </c>
      <c r="F355" s="29">
        <f aca="true" t="shared" si="156" ref="F355:S355">E355+146</f>
        <v>2167</v>
      </c>
      <c r="G355" s="29">
        <f t="shared" si="156"/>
        <v>2313</v>
      </c>
      <c r="H355" s="29">
        <f t="shared" si="156"/>
        <v>2459</v>
      </c>
      <c r="I355" s="29">
        <f t="shared" si="156"/>
        <v>2605</v>
      </c>
      <c r="J355" s="29">
        <f t="shared" si="156"/>
        <v>2751</v>
      </c>
      <c r="K355" s="29">
        <f t="shared" si="156"/>
        <v>2897</v>
      </c>
      <c r="L355" s="29">
        <f t="shared" si="156"/>
        <v>3043</v>
      </c>
      <c r="M355" s="29">
        <f t="shared" si="156"/>
        <v>3189</v>
      </c>
      <c r="N355" s="29">
        <f t="shared" si="156"/>
        <v>3335</v>
      </c>
      <c r="O355" s="29">
        <f t="shared" si="156"/>
        <v>3481</v>
      </c>
      <c r="P355" s="29">
        <f t="shared" si="156"/>
        <v>3627</v>
      </c>
      <c r="Q355" s="29">
        <f t="shared" si="156"/>
        <v>3773</v>
      </c>
      <c r="R355" s="29">
        <f t="shared" si="156"/>
        <v>3919</v>
      </c>
      <c r="S355" s="29">
        <f t="shared" si="156"/>
        <v>4065</v>
      </c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</row>
    <row r="356" spans="1:34" ht="33.75" customHeight="1">
      <c r="A356" s="4"/>
      <c r="B356" s="30" t="s">
        <v>200</v>
      </c>
      <c r="C356" s="31" t="s">
        <v>7</v>
      </c>
      <c r="D356" s="29">
        <v>2535</v>
      </c>
      <c r="E356" s="29">
        <f>D356+197</f>
        <v>2732</v>
      </c>
      <c r="F356" s="29">
        <f aca="true" t="shared" si="157" ref="F356:AH356">E356+197</f>
        <v>2929</v>
      </c>
      <c r="G356" s="29">
        <f t="shared" si="157"/>
        <v>3126</v>
      </c>
      <c r="H356" s="29">
        <f t="shared" si="157"/>
        <v>3323</v>
      </c>
      <c r="I356" s="29">
        <f t="shared" si="157"/>
        <v>3520</v>
      </c>
      <c r="J356" s="29">
        <f t="shared" si="157"/>
        <v>3717</v>
      </c>
      <c r="K356" s="29">
        <f t="shared" si="157"/>
        <v>3914</v>
      </c>
      <c r="L356" s="29">
        <f t="shared" si="157"/>
        <v>4111</v>
      </c>
      <c r="M356" s="29">
        <f t="shared" si="157"/>
        <v>4308</v>
      </c>
      <c r="N356" s="29">
        <f t="shared" si="157"/>
        <v>4505</v>
      </c>
      <c r="O356" s="29">
        <f t="shared" si="157"/>
        <v>4702</v>
      </c>
      <c r="P356" s="29">
        <f t="shared" si="157"/>
        <v>4899</v>
      </c>
      <c r="Q356" s="29">
        <f t="shared" si="157"/>
        <v>5096</v>
      </c>
      <c r="R356" s="29">
        <f t="shared" si="157"/>
        <v>5293</v>
      </c>
      <c r="S356" s="29">
        <f t="shared" si="157"/>
        <v>5490</v>
      </c>
      <c r="T356" s="29">
        <f t="shared" si="157"/>
        <v>5687</v>
      </c>
      <c r="U356" s="29">
        <f t="shared" si="157"/>
        <v>5884</v>
      </c>
      <c r="V356" s="29">
        <f t="shared" si="157"/>
        <v>6081</v>
      </c>
      <c r="W356" s="29">
        <f t="shared" si="157"/>
        <v>6278</v>
      </c>
      <c r="X356" s="29">
        <f t="shared" si="157"/>
        <v>6475</v>
      </c>
      <c r="Y356" s="29">
        <f t="shared" si="157"/>
        <v>6672</v>
      </c>
      <c r="Z356" s="29">
        <f t="shared" si="157"/>
        <v>6869</v>
      </c>
      <c r="AA356" s="29">
        <f t="shared" si="157"/>
        <v>7066</v>
      </c>
      <c r="AB356" s="29">
        <f t="shared" si="157"/>
        <v>7263</v>
      </c>
      <c r="AC356" s="29">
        <f t="shared" si="157"/>
        <v>7460</v>
      </c>
      <c r="AD356" s="29">
        <f t="shared" si="157"/>
        <v>7657</v>
      </c>
      <c r="AE356" s="29">
        <f t="shared" si="157"/>
        <v>7854</v>
      </c>
      <c r="AF356" s="29">
        <f t="shared" si="157"/>
        <v>8051</v>
      </c>
      <c r="AG356" s="29">
        <f t="shared" si="157"/>
        <v>8248</v>
      </c>
      <c r="AH356" s="29">
        <f t="shared" si="157"/>
        <v>8445</v>
      </c>
    </row>
    <row r="357" spans="1:34" ht="33.75" customHeight="1">
      <c r="A357" s="4"/>
      <c r="B357" s="30" t="s">
        <v>201</v>
      </c>
      <c r="C357" s="31" t="s">
        <v>5</v>
      </c>
      <c r="D357" s="29">
        <v>3805</v>
      </c>
      <c r="E357" s="29">
        <f>D357+295</f>
        <v>4100</v>
      </c>
      <c r="F357" s="29">
        <f aca="true" t="shared" si="158" ref="F357:AH357">E357+295</f>
        <v>4395</v>
      </c>
      <c r="G357" s="29">
        <f t="shared" si="158"/>
        <v>4690</v>
      </c>
      <c r="H357" s="29">
        <f t="shared" si="158"/>
        <v>4985</v>
      </c>
      <c r="I357" s="29">
        <f t="shared" si="158"/>
        <v>5280</v>
      </c>
      <c r="J357" s="29">
        <f t="shared" si="158"/>
        <v>5575</v>
      </c>
      <c r="K357" s="29">
        <f t="shared" si="158"/>
        <v>5870</v>
      </c>
      <c r="L357" s="29">
        <f t="shared" si="158"/>
        <v>6165</v>
      </c>
      <c r="M357" s="29">
        <f t="shared" si="158"/>
        <v>6460</v>
      </c>
      <c r="N357" s="29">
        <f t="shared" si="158"/>
        <v>6755</v>
      </c>
      <c r="O357" s="29">
        <f t="shared" si="158"/>
        <v>7050</v>
      </c>
      <c r="P357" s="29">
        <f t="shared" si="158"/>
        <v>7345</v>
      </c>
      <c r="Q357" s="29">
        <f t="shared" si="158"/>
        <v>7640</v>
      </c>
      <c r="R357" s="29">
        <f t="shared" si="158"/>
        <v>7935</v>
      </c>
      <c r="S357" s="29">
        <f t="shared" si="158"/>
        <v>8230</v>
      </c>
      <c r="T357" s="29">
        <f t="shared" si="158"/>
        <v>8525</v>
      </c>
      <c r="U357" s="29">
        <f t="shared" si="158"/>
        <v>8820</v>
      </c>
      <c r="V357" s="29">
        <f t="shared" si="158"/>
        <v>9115</v>
      </c>
      <c r="W357" s="29">
        <f t="shared" si="158"/>
        <v>9410</v>
      </c>
      <c r="X357" s="29">
        <f t="shared" si="158"/>
        <v>9705</v>
      </c>
      <c r="Y357" s="29">
        <f t="shared" si="158"/>
        <v>10000</v>
      </c>
      <c r="Z357" s="29">
        <f t="shared" si="158"/>
        <v>10295</v>
      </c>
      <c r="AA357" s="29">
        <f t="shared" si="158"/>
        <v>10590</v>
      </c>
      <c r="AB357" s="29">
        <f t="shared" si="158"/>
        <v>10885</v>
      </c>
      <c r="AC357" s="29">
        <f t="shared" si="158"/>
        <v>11180</v>
      </c>
      <c r="AD357" s="29">
        <f t="shared" si="158"/>
        <v>11475</v>
      </c>
      <c r="AE357" s="29">
        <f t="shared" si="158"/>
        <v>11770</v>
      </c>
      <c r="AF357" s="29">
        <f t="shared" si="158"/>
        <v>12065</v>
      </c>
      <c r="AG357" s="29">
        <f t="shared" si="158"/>
        <v>12360</v>
      </c>
      <c r="AH357" s="29">
        <f t="shared" si="158"/>
        <v>12655</v>
      </c>
    </row>
    <row r="358" spans="1:34" ht="33.75" customHeight="1">
      <c r="A358" s="4"/>
      <c r="B358" s="30" t="s">
        <v>202</v>
      </c>
      <c r="C358" s="31" t="s">
        <v>2</v>
      </c>
      <c r="D358" s="29">
        <v>4375</v>
      </c>
      <c r="E358" s="29">
        <f>D358+340</f>
        <v>4715</v>
      </c>
      <c r="F358" s="29">
        <f aca="true" t="shared" si="159" ref="F358:AH358">E358+340</f>
        <v>5055</v>
      </c>
      <c r="G358" s="29">
        <f t="shared" si="159"/>
        <v>5395</v>
      </c>
      <c r="H358" s="29">
        <f t="shared" si="159"/>
        <v>5735</v>
      </c>
      <c r="I358" s="29">
        <f t="shared" si="159"/>
        <v>6075</v>
      </c>
      <c r="J358" s="29">
        <f t="shared" si="159"/>
        <v>6415</v>
      </c>
      <c r="K358" s="29">
        <f t="shared" si="159"/>
        <v>6755</v>
      </c>
      <c r="L358" s="29">
        <f t="shared" si="159"/>
        <v>7095</v>
      </c>
      <c r="M358" s="29">
        <f t="shared" si="159"/>
        <v>7435</v>
      </c>
      <c r="N358" s="29">
        <f t="shared" si="159"/>
        <v>7775</v>
      </c>
      <c r="O358" s="29">
        <f t="shared" si="159"/>
        <v>8115</v>
      </c>
      <c r="P358" s="29">
        <f t="shared" si="159"/>
        <v>8455</v>
      </c>
      <c r="Q358" s="29">
        <f t="shared" si="159"/>
        <v>8795</v>
      </c>
      <c r="R358" s="29">
        <f t="shared" si="159"/>
        <v>9135</v>
      </c>
      <c r="S358" s="29">
        <f t="shared" si="159"/>
        <v>9475</v>
      </c>
      <c r="T358" s="29">
        <f t="shared" si="159"/>
        <v>9815</v>
      </c>
      <c r="U358" s="29">
        <f t="shared" si="159"/>
        <v>10155</v>
      </c>
      <c r="V358" s="29">
        <f t="shared" si="159"/>
        <v>10495</v>
      </c>
      <c r="W358" s="29">
        <f t="shared" si="159"/>
        <v>10835</v>
      </c>
      <c r="X358" s="29">
        <f t="shared" si="159"/>
        <v>11175</v>
      </c>
      <c r="Y358" s="29">
        <f t="shared" si="159"/>
        <v>11515</v>
      </c>
      <c r="Z358" s="29">
        <f t="shared" si="159"/>
        <v>11855</v>
      </c>
      <c r="AA358" s="29">
        <f t="shared" si="159"/>
        <v>12195</v>
      </c>
      <c r="AB358" s="29">
        <f t="shared" si="159"/>
        <v>12535</v>
      </c>
      <c r="AC358" s="29">
        <f t="shared" si="159"/>
        <v>12875</v>
      </c>
      <c r="AD358" s="29">
        <f t="shared" si="159"/>
        <v>13215</v>
      </c>
      <c r="AE358" s="29">
        <f t="shared" si="159"/>
        <v>13555</v>
      </c>
      <c r="AF358" s="29">
        <f t="shared" si="159"/>
        <v>13895</v>
      </c>
      <c r="AG358" s="29">
        <f t="shared" si="159"/>
        <v>14235</v>
      </c>
      <c r="AH358" s="29">
        <f t="shared" si="159"/>
        <v>14575</v>
      </c>
    </row>
    <row r="359" spans="1:34" ht="33.75" customHeight="1">
      <c r="A359" s="4"/>
      <c r="B359" s="30" t="s">
        <v>203</v>
      </c>
      <c r="C359" s="31" t="s">
        <v>3</v>
      </c>
      <c r="D359" s="29">
        <v>5050</v>
      </c>
      <c r="E359" s="29">
        <f>D359+390</f>
        <v>5440</v>
      </c>
      <c r="F359" s="29">
        <f aca="true" t="shared" si="160" ref="F359:AH359">E359+390</f>
        <v>5830</v>
      </c>
      <c r="G359" s="29">
        <f t="shared" si="160"/>
        <v>6220</v>
      </c>
      <c r="H359" s="29">
        <f t="shared" si="160"/>
        <v>6610</v>
      </c>
      <c r="I359" s="29">
        <f t="shared" si="160"/>
        <v>7000</v>
      </c>
      <c r="J359" s="29">
        <f t="shared" si="160"/>
        <v>7390</v>
      </c>
      <c r="K359" s="29">
        <f t="shared" si="160"/>
        <v>7780</v>
      </c>
      <c r="L359" s="29">
        <f t="shared" si="160"/>
        <v>8170</v>
      </c>
      <c r="M359" s="29">
        <f t="shared" si="160"/>
        <v>8560</v>
      </c>
      <c r="N359" s="29">
        <f t="shared" si="160"/>
        <v>8950</v>
      </c>
      <c r="O359" s="29">
        <f t="shared" si="160"/>
        <v>9340</v>
      </c>
      <c r="P359" s="29">
        <f t="shared" si="160"/>
        <v>9730</v>
      </c>
      <c r="Q359" s="29">
        <f t="shared" si="160"/>
        <v>10120</v>
      </c>
      <c r="R359" s="29">
        <f t="shared" si="160"/>
        <v>10510</v>
      </c>
      <c r="S359" s="29">
        <f t="shared" si="160"/>
        <v>10900</v>
      </c>
      <c r="T359" s="29">
        <f t="shared" si="160"/>
        <v>11290</v>
      </c>
      <c r="U359" s="29">
        <f t="shared" si="160"/>
        <v>11680</v>
      </c>
      <c r="V359" s="29">
        <f t="shared" si="160"/>
        <v>12070</v>
      </c>
      <c r="W359" s="29">
        <f t="shared" si="160"/>
        <v>12460</v>
      </c>
      <c r="X359" s="29">
        <f t="shared" si="160"/>
        <v>12850</v>
      </c>
      <c r="Y359" s="29">
        <f t="shared" si="160"/>
        <v>13240</v>
      </c>
      <c r="Z359" s="29">
        <f t="shared" si="160"/>
        <v>13630</v>
      </c>
      <c r="AA359" s="29">
        <f t="shared" si="160"/>
        <v>14020</v>
      </c>
      <c r="AB359" s="29">
        <f t="shared" si="160"/>
        <v>14410</v>
      </c>
      <c r="AC359" s="29">
        <f t="shared" si="160"/>
        <v>14800</v>
      </c>
      <c r="AD359" s="29">
        <f t="shared" si="160"/>
        <v>15190</v>
      </c>
      <c r="AE359" s="29">
        <f t="shared" si="160"/>
        <v>15580</v>
      </c>
      <c r="AF359" s="29">
        <f t="shared" si="160"/>
        <v>15970</v>
      </c>
      <c r="AG359" s="29">
        <f t="shared" si="160"/>
        <v>16360</v>
      </c>
      <c r="AH359" s="29">
        <f t="shared" si="160"/>
        <v>16750</v>
      </c>
    </row>
    <row r="360" spans="1:34" ht="33.75" customHeight="1">
      <c r="A360" s="4"/>
      <c r="B360" s="33" t="s">
        <v>332</v>
      </c>
      <c r="C360" s="31" t="s">
        <v>319</v>
      </c>
      <c r="D360" s="34">
        <v>6060</v>
      </c>
      <c r="E360" s="34">
        <f>D360+470</f>
        <v>6530</v>
      </c>
      <c r="F360" s="34">
        <f aca="true" t="shared" si="161" ref="F360:AH360">E360+470</f>
        <v>7000</v>
      </c>
      <c r="G360" s="34">
        <f t="shared" si="161"/>
        <v>7470</v>
      </c>
      <c r="H360" s="34">
        <f t="shared" si="161"/>
        <v>7940</v>
      </c>
      <c r="I360" s="34">
        <f t="shared" si="161"/>
        <v>8410</v>
      </c>
      <c r="J360" s="34">
        <f t="shared" si="161"/>
        <v>8880</v>
      </c>
      <c r="K360" s="34">
        <f t="shared" si="161"/>
        <v>9350</v>
      </c>
      <c r="L360" s="34">
        <f t="shared" si="161"/>
        <v>9820</v>
      </c>
      <c r="M360" s="34">
        <f t="shared" si="161"/>
        <v>10290</v>
      </c>
      <c r="N360" s="34">
        <f t="shared" si="161"/>
        <v>10760</v>
      </c>
      <c r="O360" s="34">
        <f t="shared" si="161"/>
        <v>11230</v>
      </c>
      <c r="P360" s="34">
        <f t="shared" si="161"/>
        <v>11700</v>
      </c>
      <c r="Q360" s="34">
        <f t="shared" si="161"/>
        <v>12170</v>
      </c>
      <c r="R360" s="34">
        <f t="shared" si="161"/>
        <v>12640</v>
      </c>
      <c r="S360" s="34">
        <f t="shared" si="161"/>
        <v>13110</v>
      </c>
      <c r="T360" s="34">
        <f t="shared" si="161"/>
        <v>13580</v>
      </c>
      <c r="U360" s="34">
        <f t="shared" si="161"/>
        <v>14050</v>
      </c>
      <c r="V360" s="34">
        <f t="shared" si="161"/>
        <v>14520</v>
      </c>
      <c r="W360" s="34">
        <f t="shared" si="161"/>
        <v>14990</v>
      </c>
      <c r="X360" s="34">
        <f t="shared" si="161"/>
        <v>15460</v>
      </c>
      <c r="Y360" s="34">
        <f t="shared" si="161"/>
        <v>15930</v>
      </c>
      <c r="Z360" s="34">
        <f t="shared" si="161"/>
        <v>16400</v>
      </c>
      <c r="AA360" s="34">
        <f t="shared" si="161"/>
        <v>16870</v>
      </c>
      <c r="AB360" s="34">
        <f t="shared" si="161"/>
        <v>17340</v>
      </c>
      <c r="AC360" s="34">
        <f t="shared" si="161"/>
        <v>17810</v>
      </c>
      <c r="AD360" s="34">
        <f t="shared" si="161"/>
        <v>18280</v>
      </c>
      <c r="AE360" s="34">
        <f t="shared" si="161"/>
        <v>18750</v>
      </c>
      <c r="AF360" s="34">
        <f t="shared" si="161"/>
        <v>19220</v>
      </c>
      <c r="AG360" s="34">
        <f t="shared" si="161"/>
        <v>19690</v>
      </c>
      <c r="AH360" s="34">
        <f t="shared" si="161"/>
        <v>20160</v>
      </c>
    </row>
    <row r="361" spans="1:34" ht="33.75" customHeight="1">
      <c r="A361" s="4"/>
      <c r="B361" s="55" t="s">
        <v>57</v>
      </c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6"/>
    </row>
    <row r="362" spans="1:34" ht="33.75" customHeight="1">
      <c r="A362" s="4"/>
      <c r="B362" s="57" t="s">
        <v>26</v>
      </c>
      <c r="C362" s="59" t="s">
        <v>27</v>
      </c>
      <c r="D362" s="54" t="s">
        <v>28</v>
      </c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6"/>
    </row>
    <row r="363" spans="1:34" ht="33.75" customHeight="1">
      <c r="A363" s="4"/>
      <c r="B363" s="58"/>
      <c r="C363" s="60"/>
      <c r="D363" s="29">
        <v>0</v>
      </c>
      <c r="E363" s="29">
        <v>1</v>
      </c>
      <c r="F363" s="29">
        <v>2</v>
      </c>
      <c r="G363" s="29">
        <v>3</v>
      </c>
      <c r="H363" s="29">
        <v>4</v>
      </c>
      <c r="I363" s="29">
        <v>5</v>
      </c>
      <c r="J363" s="29">
        <v>6</v>
      </c>
      <c r="K363" s="29">
        <v>7</v>
      </c>
      <c r="L363" s="29">
        <v>8</v>
      </c>
      <c r="M363" s="29">
        <v>9</v>
      </c>
      <c r="N363" s="29">
        <v>10</v>
      </c>
      <c r="O363" s="29">
        <v>11</v>
      </c>
      <c r="P363" s="29">
        <v>12</v>
      </c>
      <c r="Q363" s="29">
        <v>13</v>
      </c>
      <c r="R363" s="29">
        <v>14</v>
      </c>
      <c r="S363" s="29">
        <v>15</v>
      </c>
      <c r="T363" s="29">
        <v>16</v>
      </c>
      <c r="U363" s="29">
        <v>17</v>
      </c>
      <c r="V363" s="29">
        <v>18</v>
      </c>
      <c r="W363" s="29">
        <v>19</v>
      </c>
      <c r="X363" s="29">
        <v>20</v>
      </c>
      <c r="Y363" s="29">
        <v>21</v>
      </c>
      <c r="Z363" s="29">
        <v>22</v>
      </c>
      <c r="AA363" s="29">
        <v>23</v>
      </c>
      <c r="AB363" s="29">
        <v>24</v>
      </c>
      <c r="AC363" s="29">
        <v>25</v>
      </c>
      <c r="AD363" s="29">
        <v>26</v>
      </c>
      <c r="AE363" s="29">
        <v>27</v>
      </c>
      <c r="AF363" s="29">
        <v>28</v>
      </c>
      <c r="AG363" s="29">
        <v>29</v>
      </c>
      <c r="AH363" s="29">
        <v>30</v>
      </c>
    </row>
    <row r="364" spans="1:34" ht="33.75" customHeight="1">
      <c r="A364" s="4"/>
      <c r="B364" s="30" t="s">
        <v>205</v>
      </c>
      <c r="C364" s="31" t="s">
        <v>24</v>
      </c>
      <c r="D364" s="29">
        <v>500</v>
      </c>
      <c r="E364" s="29">
        <v>550</v>
      </c>
      <c r="F364" s="29">
        <v>600</v>
      </c>
      <c r="G364" s="29">
        <v>650</v>
      </c>
      <c r="H364" s="29">
        <v>700</v>
      </c>
      <c r="I364" s="29">
        <v>750</v>
      </c>
      <c r="J364" s="29">
        <v>800</v>
      </c>
      <c r="K364" s="29">
        <v>850</v>
      </c>
      <c r="L364" s="29">
        <v>900</v>
      </c>
      <c r="M364" s="29">
        <v>950</v>
      </c>
      <c r="N364" s="29">
        <v>1000</v>
      </c>
      <c r="O364" s="29">
        <v>1050</v>
      </c>
      <c r="P364" s="29">
        <v>1100</v>
      </c>
      <c r="Q364" s="29">
        <v>1150</v>
      </c>
      <c r="R364" s="29">
        <v>1200</v>
      </c>
      <c r="S364" s="29">
        <v>1250</v>
      </c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</row>
    <row r="365" spans="1:34" ht="33.75" customHeight="1">
      <c r="A365" s="4"/>
      <c r="B365" s="36" t="s">
        <v>206</v>
      </c>
      <c r="C365" s="37" t="s">
        <v>22</v>
      </c>
      <c r="D365" s="29">
        <v>900</v>
      </c>
      <c r="E365" s="29">
        <v>950</v>
      </c>
      <c r="F365" s="29">
        <v>1000</v>
      </c>
      <c r="G365" s="29">
        <v>1050</v>
      </c>
      <c r="H365" s="29">
        <v>1100</v>
      </c>
      <c r="I365" s="29">
        <v>1150</v>
      </c>
      <c r="J365" s="29">
        <v>1210</v>
      </c>
      <c r="K365" s="29">
        <v>1270</v>
      </c>
      <c r="L365" s="29">
        <v>1330</v>
      </c>
      <c r="M365" s="29">
        <v>1390</v>
      </c>
      <c r="N365" s="29">
        <v>1450</v>
      </c>
      <c r="O365" s="29">
        <v>1510</v>
      </c>
      <c r="P365" s="29">
        <v>1570</v>
      </c>
      <c r="Q365" s="29">
        <v>1630</v>
      </c>
      <c r="R365" s="29">
        <v>1690</v>
      </c>
      <c r="S365" s="29">
        <v>1750</v>
      </c>
      <c r="T365" s="29">
        <v>1850</v>
      </c>
      <c r="U365" s="29">
        <v>1950</v>
      </c>
      <c r="V365" s="29">
        <v>2050</v>
      </c>
      <c r="W365" s="29">
        <v>2150</v>
      </c>
      <c r="X365" s="29">
        <v>2250</v>
      </c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</row>
    <row r="366" spans="1:34" ht="33.75" customHeight="1">
      <c r="A366" s="4"/>
      <c r="B366" s="30" t="s">
        <v>207</v>
      </c>
      <c r="C366" s="37" t="s">
        <v>19</v>
      </c>
      <c r="D366" s="29">
        <v>1600</v>
      </c>
      <c r="E366" s="29">
        <f>D366+120</f>
        <v>1720</v>
      </c>
      <c r="F366" s="29">
        <f aca="true" t="shared" si="162" ref="F366:P366">E366+120</f>
        <v>1840</v>
      </c>
      <c r="G366" s="29">
        <f t="shared" si="162"/>
        <v>1960</v>
      </c>
      <c r="H366" s="29">
        <f t="shared" si="162"/>
        <v>2080</v>
      </c>
      <c r="I366" s="29">
        <f t="shared" si="162"/>
        <v>2200</v>
      </c>
      <c r="J366" s="29">
        <f t="shared" si="162"/>
        <v>2320</v>
      </c>
      <c r="K366" s="29">
        <f t="shared" si="162"/>
        <v>2440</v>
      </c>
      <c r="L366" s="29">
        <f t="shared" si="162"/>
        <v>2560</v>
      </c>
      <c r="M366" s="29">
        <f t="shared" si="162"/>
        <v>2680</v>
      </c>
      <c r="N366" s="29">
        <f t="shared" si="162"/>
        <v>2800</v>
      </c>
      <c r="O366" s="29">
        <f t="shared" si="162"/>
        <v>2920</v>
      </c>
      <c r="P366" s="29">
        <f t="shared" si="162"/>
        <v>3040</v>
      </c>
      <c r="Q366" s="29">
        <v>3040</v>
      </c>
      <c r="R366" s="29">
        <v>3040</v>
      </c>
      <c r="S366" s="29">
        <v>3040</v>
      </c>
      <c r="T366" s="29">
        <v>3040</v>
      </c>
      <c r="U366" s="29">
        <v>3040</v>
      </c>
      <c r="V366" s="29">
        <v>3040</v>
      </c>
      <c r="W366" s="29">
        <v>3040</v>
      </c>
      <c r="X366" s="29">
        <v>3040</v>
      </c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</row>
    <row r="367" spans="1:34" ht="33.75" customHeight="1">
      <c r="A367" s="4"/>
      <c r="B367" s="30" t="s">
        <v>13</v>
      </c>
      <c r="C367" s="31" t="s">
        <v>18</v>
      </c>
      <c r="D367" s="29">
        <f>D366*10/100</f>
        <v>160</v>
      </c>
      <c r="E367" s="29">
        <f aca="true" t="shared" si="163" ref="E367:P367">E366*10/100</f>
        <v>172</v>
      </c>
      <c r="F367" s="29">
        <f t="shared" si="163"/>
        <v>184</v>
      </c>
      <c r="G367" s="29">
        <f t="shared" si="163"/>
        <v>196</v>
      </c>
      <c r="H367" s="29">
        <f t="shared" si="163"/>
        <v>208</v>
      </c>
      <c r="I367" s="29">
        <f t="shared" si="163"/>
        <v>220</v>
      </c>
      <c r="J367" s="29">
        <f t="shared" si="163"/>
        <v>232</v>
      </c>
      <c r="K367" s="29">
        <f t="shared" si="163"/>
        <v>244</v>
      </c>
      <c r="L367" s="29">
        <f t="shared" si="163"/>
        <v>256</v>
      </c>
      <c r="M367" s="29">
        <f t="shared" si="163"/>
        <v>268</v>
      </c>
      <c r="N367" s="29">
        <f t="shared" si="163"/>
        <v>280</v>
      </c>
      <c r="O367" s="29">
        <f t="shared" si="163"/>
        <v>292</v>
      </c>
      <c r="P367" s="29">
        <f t="shared" si="163"/>
        <v>304</v>
      </c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</row>
    <row r="368" spans="1:34" ht="33.75" customHeight="1">
      <c r="A368" s="4"/>
      <c r="B368" s="30" t="s">
        <v>13</v>
      </c>
      <c r="C368" s="31" t="s">
        <v>17</v>
      </c>
      <c r="D368" s="29">
        <f>D366*13.5/100</f>
        <v>216</v>
      </c>
      <c r="E368" s="29">
        <f>E366*13.5/100</f>
        <v>232.2</v>
      </c>
      <c r="F368" s="29">
        <f aca="true" t="shared" si="164" ref="F368:P368">F366*13.5/100</f>
        <v>248.4</v>
      </c>
      <c r="G368" s="29">
        <f t="shared" si="164"/>
        <v>264.6</v>
      </c>
      <c r="H368" s="29">
        <f t="shared" si="164"/>
        <v>280.8</v>
      </c>
      <c r="I368" s="29">
        <f t="shared" si="164"/>
        <v>297</v>
      </c>
      <c r="J368" s="29">
        <f t="shared" si="164"/>
        <v>313.2</v>
      </c>
      <c r="K368" s="29">
        <f t="shared" si="164"/>
        <v>329.4</v>
      </c>
      <c r="L368" s="29">
        <f t="shared" si="164"/>
        <v>345.6</v>
      </c>
      <c r="M368" s="29">
        <f t="shared" si="164"/>
        <v>361.8</v>
      </c>
      <c r="N368" s="29">
        <f t="shared" si="164"/>
        <v>378</v>
      </c>
      <c r="O368" s="29">
        <f t="shared" si="164"/>
        <v>394.2</v>
      </c>
      <c r="P368" s="29">
        <f t="shared" si="164"/>
        <v>410.4</v>
      </c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</row>
    <row r="369" spans="1:34" ht="33.75" customHeight="1">
      <c r="A369" s="4"/>
      <c r="B369" s="30" t="s">
        <v>208</v>
      </c>
      <c r="C369" s="31" t="s">
        <v>15</v>
      </c>
      <c r="D369" s="29">
        <v>2065</v>
      </c>
      <c r="E369" s="29">
        <f>D369+155</f>
        <v>2220</v>
      </c>
      <c r="F369" s="29">
        <f aca="true" t="shared" si="165" ref="F369:P369">E369+155</f>
        <v>2375</v>
      </c>
      <c r="G369" s="29">
        <f t="shared" si="165"/>
        <v>2530</v>
      </c>
      <c r="H369" s="29">
        <f t="shared" si="165"/>
        <v>2685</v>
      </c>
      <c r="I369" s="29">
        <f t="shared" si="165"/>
        <v>2840</v>
      </c>
      <c r="J369" s="29">
        <f t="shared" si="165"/>
        <v>2995</v>
      </c>
      <c r="K369" s="29">
        <f t="shared" si="165"/>
        <v>3150</v>
      </c>
      <c r="L369" s="29">
        <f t="shared" si="165"/>
        <v>3305</v>
      </c>
      <c r="M369" s="29">
        <f t="shared" si="165"/>
        <v>3460</v>
      </c>
      <c r="N369" s="29">
        <f t="shared" si="165"/>
        <v>3615</v>
      </c>
      <c r="O369" s="29">
        <f t="shared" si="165"/>
        <v>3770</v>
      </c>
      <c r="P369" s="29">
        <f t="shared" si="165"/>
        <v>3925</v>
      </c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</row>
    <row r="370" spans="1:34" ht="33.75" customHeight="1">
      <c r="A370" s="4"/>
      <c r="B370" s="30" t="s">
        <v>13</v>
      </c>
      <c r="C370" s="32" t="s">
        <v>14</v>
      </c>
      <c r="D370" s="29">
        <v>43</v>
      </c>
      <c r="E370" s="29">
        <v>47</v>
      </c>
      <c r="F370" s="29">
        <v>50</v>
      </c>
      <c r="G370" s="29">
        <v>53</v>
      </c>
      <c r="H370" s="29">
        <v>56</v>
      </c>
      <c r="I370" s="29">
        <v>60</v>
      </c>
      <c r="J370" s="29">
        <v>63</v>
      </c>
      <c r="K370" s="29">
        <v>66</v>
      </c>
      <c r="L370" s="29">
        <v>69</v>
      </c>
      <c r="M370" s="29">
        <v>73</v>
      </c>
      <c r="N370" s="29">
        <v>76</v>
      </c>
      <c r="O370" s="29">
        <v>79</v>
      </c>
      <c r="P370" s="29">
        <v>82</v>
      </c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</row>
    <row r="371" spans="1:34" ht="33.75" customHeight="1">
      <c r="A371" s="4"/>
      <c r="B371" s="30" t="s">
        <v>69</v>
      </c>
      <c r="C371" s="32" t="s">
        <v>70</v>
      </c>
      <c r="D371" s="29">
        <f>D369*10/100</f>
        <v>206.5</v>
      </c>
      <c r="E371" s="29">
        <f aca="true" t="shared" si="166" ref="E371:P371">E369*10/100</f>
        <v>222</v>
      </c>
      <c r="F371" s="29">
        <f t="shared" si="166"/>
        <v>237.5</v>
      </c>
      <c r="G371" s="29">
        <f t="shared" si="166"/>
        <v>253</v>
      </c>
      <c r="H371" s="29">
        <f t="shared" si="166"/>
        <v>268.5</v>
      </c>
      <c r="I371" s="29">
        <f t="shared" si="166"/>
        <v>284</v>
      </c>
      <c r="J371" s="29">
        <f t="shared" si="166"/>
        <v>299.5</v>
      </c>
      <c r="K371" s="29">
        <f t="shared" si="166"/>
        <v>315</v>
      </c>
      <c r="L371" s="29">
        <f t="shared" si="166"/>
        <v>330.5</v>
      </c>
      <c r="M371" s="29">
        <f t="shared" si="166"/>
        <v>346</v>
      </c>
      <c r="N371" s="29">
        <f t="shared" si="166"/>
        <v>361.5</v>
      </c>
      <c r="O371" s="29">
        <f t="shared" si="166"/>
        <v>377</v>
      </c>
      <c r="P371" s="29">
        <f t="shared" si="166"/>
        <v>392.5</v>
      </c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</row>
    <row r="372" spans="1:34" ht="33.75" customHeight="1">
      <c r="A372" s="4"/>
      <c r="B372" s="30" t="s">
        <v>209</v>
      </c>
      <c r="C372" s="31" t="s">
        <v>12</v>
      </c>
      <c r="D372" s="29">
        <v>2870</v>
      </c>
      <c r="E372" s="29">
        <f>D372+215</f>
        <v>3085</v>
      </c>
      <c r="F372" s="29">
        <f aca="true" t="shared" si="167" ref="F372:P372">E372+215</f>
        <v>3300</v>
      </c>
      <c r="G372" s="29">
        <f t="shared" si="167"/>
        <v>3515</v>
      </c>
      <c r="H372" s="29">
        <f t="shared" si="167"/>
        <v>3730</v>
      </c>
      <c r="I372" s="29">
        <f t="shared" si="167"/>
        <v>3945</v>
      </c>
      <c r="J372" s="29">
        <f t="shared" si="167"/>
        <v>4160</v>
      </c>
      <c r="K372" s="29">
        <f t="shared" si="167"/>
        <v>4375</v>
      </c>
      <c r="L372" s="29">
        <f t="shared" si="167"/>
        <v>4590</v>
      </c>
      <c r="M372" s="29">
        <f t="shared" si="167"/>
        <v>4805</v>
      </c>
      <c r="N372" s="29">
        <f t="shared" si="167"/>
        <v>5020</v>
      </c>
      <c r="O372" s="29">
        <f t="shared" si="167"/>
        <v>5235</v>
      </c>
      <c r="P372" s="29">
        <f t="shared" si="167"/>
        <v>5450</v>
      </c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</row>
    <row r="373" spans="1:34" ht="33.75" customHeight="1">
      <c r="A373" s="4"/>
      <c r="B373" s="30" t="s">
        <v>210</v>
      </c>
      <c r="C373" s="31" t="s">
        <v>7</v>
      </c>
      <c r="D373" s="29">
        <v>3880</v>
      </c>
      <c r="E373" s="29">
        <v>3880</v>
      </c>
      <c r="F373" s="29">
        <v>4170</v>
      </c>
      <c r="G373" s="29">
        <v>4460</v>
      </c>
      <c r="H373" s="29">
        <v>4750</v>
      </c>
      <c r="I373" s="29">
        <v>4750</v>
      </c>
      <c r="J373" s="29">
        <v>5040</v>
      </c>
      <c r="K373" s="29">
        <v>5330</v>
      </c>
      <c r="L373" s="29">
        <v>5620</v>
      </c>
      <c r="M373" s="29">
        <v>5910</v>
      </c>
      <c r="N373" s="29">
        <v>6200</v>
      </c>
      <c r="O373" s="29">
        <v>6490</v>
      </c>
      <c r="P373" s="29">
        <v>6780</v>
      </c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</row>
    <row r="374" spans="1:34" ht="33.75" customHeight="1">
      <c r="A374" s="4"/>
      <c r="B374" s="30" t="s">
        <v>211</v>
      </c>
      <c r="C374" s="31" t="s">
        <v>204</v>
      </c>
      <c r="D374" s="29">
        <v>3880</v>
      </c>
      <c r="E374" s="29">
        <f>D374+290</f>
        <v>4170</v>
      </c>
      <c r="F374" s="29">
        <f aca="true" t="shared" si="168" ref="F374:X374">E374+290</f>
        <v>4460</v>
      </c>
      <c r="G374" s="29">
        <f t="shared" si="168"/>
        <v>4750</v>
      </c>
      <c r="H374" s="29">
        <f t="shared" si="168"/>
        <v>5040</v>
      </c>
      <c r="I374" s="29">
        <f t="shared" si="168"/>
        <v>5330</v>
      </c>
      <c r="J374" s="29">
        <f t="shared" si="168"/>
        <v>5620</v>
      </c>
      <c r="K374" s="29">
        <f t="shared" si="168"/>
        <v>5910</v>
      </c>
      <c r="L374" s="29">
        <f t="shared" si="168"/>
        <v>6200</v>
      </c>
      <c r="M374" s="29">
        <f t="shared" si="168"/>
        <v>6490</v>
      </c>
      <c r="N374" s="29">
        <f t="shared" si="168"/>
        <v>6780</v>
      </c>
      <c r="O374" s="29">
        <f t="shared" si="168"/>
        <v>7070</v>
      </c>
      <c r="P374" s="29">
        <f t="shared" si="168"/>
        <v>7360</v>
      </c>
      <c r="Q374" s="29">
        <f t="shared" si="168"/>
        <v>7650</v>
      </c>
      <c r="R374" s="29">
        <f t="shared" si="168"/>
        <v>7940</v>
      </c>
      <c r="S374" s="29">
        <f t="shared" si="168"/>
        <v>8230</v>
      </c>
      <c r="T374" s="29">
        <f t="shared" si="168"/>
        <v>8520</v>
      </c>
      <c r="U374" s="29">
        <f t="shared" si="168"/>
        <v>8810</v>
      </c>
      <c r="V374" s="29">
        <f t="shared" si="168"/>
        <v>9100</v>
      </c>
      <c r="W374" s="29">
        <f t="shared" si="168"/>
        <v>9390</v>
      </c>
      <c r="X374" s="29">
        <f t="shared" si="168"/>
        <v>9680</v>
      </c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</row>
    <row r="375" spans="1:34" ht="33.75" customHeight="1">
      <c r="A375" s="4"/>
      <c r="B375" s="30" t="s">
        <v>212</v>
      </c>
      <c r="C375" s="31" t="s">
        <v>5</v>
      </c>
      <c r="D375" s="29">
        <v>6210</v>
      </c>
      <c r="E375" s="29">
        <f>D375+465</f>
        <v>6675</v>
      </c>
      <c r="F375" s="29">
        <f aca="true" t="shared" si="169" ref="F375:X375">E375+465</f>
        <v>7140</v>
      </c>
      <c r="G375" s="29">
        <f t="shared" si="169"/>
        <v>7605</v>
      </c>
      <c r="H375" s="29">
        <f t="shared" si="169"/>
        <v>8070</v>
      </c>
      <c r="I375" s="29">
        <f t="shared" si="169"/>
        <v>8535</v>
      </c>
      <c r="J375" s="29">
        <f t="shared" si="169"/>
        <v>9000</v>
      </c>
      <c r="K375" s="29">
        <f t="shared" si="169"/>
        <v>9465</v>
      </c>
      <c r="L375" s="29">
        <f t="shared" si="169"/>
        <v>9930</v>
      </c>
      <c r="M375" s="29">
        <f t="shared" si="169"/>
        <v>10395</v>
      </c>
      <c r="N375" s="29">
        <f t="shared" si="169"/>
        <v>10860</v>
      </c>
      <c r="O375" s="29">
        <f t="shared" si="169"/>
        <v>11325</v>
      </c>
      <c r="P375" s="29">
        <f t="shared" si="169"/>
        <v>11790</v>
      </c>
      <c r="Q375" s="29">
        <f t="shared" si="169"/>
        <v>12255</v>
      </c>
      <c r="R375" s="29">
        <f t="shared" si="169"/>
        <v>12720</v>
      </c>
      <c r="S375" s="29">
        <f t="shared" si="169"/>
        <v>13185</v>
      </c>
      <c r="T375" s="29">
        <f t="shared" si="169"/>
        <v>13650</v>
      </c>
      <c r="U375" s="29">
        <f t="shared" si="169"/>
        <v>14115</v>
      </c>
      <c r="V375" s="29">
        <f t="shared" si="169"/>
        <v>14580</v>
      </c>
      <c r="W375" s="29">
        <f t="shared" si="169"/>
        <v>15045</v>
      </c>
      <c r="X375" s="29">
        <f t="shared" si="169"/>
        <v>15510</v>
      </c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</row>
    <row r="376" spans="1:34" ht="33.75" customHeight="1">
      <c r="A376" s="4"/>
      <c r="B376" s="30" t="s">
        <v>213</v>
      </c>
      <c r="C376" s="31" t="s">
        <v>2</v>
      </c>
      <c r="D376" s="29">
        <v>7140</v>
      </c>
      <c r="E376" s="29">
        <f>D376+535</f>
        <v>7675</v>
      </c>
      <c r="F376" s="29">
        <f aca="true" t="shared" si="170" ref="F376:X376">E376+535</f>
        <v>8210</v>
      </c>
      <c r="G376" s="29">
        <f t="shared" si="170"/>
        <v>8745</v>
      </c>
      <c r="H376" s="29">
        <f t="shared" si="170"/>
        <v>9280</v>
      </c>
      <c r="I376" s="29">
        <f t="shared" si="170"/>
        <v>9815</v>
      </c>
      <c r="J376" s="29">
        <f t="shared" si="170"/>
        <v>10350</v>
      </c>
      <c r="K376" s="29">
        <f t="shared" si="170"/>
        <v>10885</v>
      </c>
      <c r="L376" s="29">
        <f t="shared" si="170"/>
        <v>11420</v>
      </c>
      <c r="M376" s="29">
        <f t="shared" si="170"/>
        <v>11955</v>
      </c>
      <c r="N376" s="29">
        <f t="shared" si="170"/>
        <v>12490</v>
      </c>
      <c r="O376" s="29">
        <f t="shared" si="170"/>
        <v>13025</v>
      </c>
      <c r="P376" s="29">
        <f t="shared" si="170"/>
        <v>13560</v>
      </c>
      <c r="Q376" s="29">
        <f t="shared" si="170"/>
        <v>14095</v>
      </c>
      <c r="R376" s="29">
        <f t="shared" si="170"/>
        <v>14630</v>
      </c>
      <c r="S376" s="29">
        <f t="shared" si="170"/>
        <v>15165</v>
      </c>
      <c r="T376" s="29">
        <f t="shared" si="170"/>
        <v>15700</v>
      </c>
      <c r="U376" s="29">
        <f t="shared" si="170"/>
        <v>16235</v>
      </c>
      <c r="V376" s="29">
        <f t="shared" si="170"/>
        <v>16770</v>
      </c>
      <c r="W376" s="29">
        <f t="shared" si="170"/>
        <v>17305</v>
      </c>
      <c r="X376" s="29">
        <f t="shared" si="170"/>
        <v>17840</v>
      </c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</row>
    <row r="377" spans="1:34" ht="33.75" customHeight="1">
      <c r="A377" s="4"/>
      <c r="B377" s="30" t="s">
        <v>214</v>
      </c>
      <c r="C377" s="31" t="s">
        <v>3</v>
      </c>
      <c r="D377" s="29">
        <v>8210</v>
      </c>
      <c r="E377" s="29">
        <f>D377+615</f>
        <v>8825</v>
      </c>
      <c r="F377" s="29">
        <f aca="true" t="shared" si="171" ref="F377:X377">E377+615</f>
        <v>9440</v>
      </c>
      <c r="G377" s="29">
        <f t="shared" si="171"/>
        <v>10055</v>
      </c>
      <c r="H377" s="29">
        <f t="shared" si="171"/>
        <v>10670</v>
      </c>
      <c r="I377" s="29">
        <f t="shared" si="171"/>
        <v>11285</v>
      </c>
      <c r="J377" s="29">
        <f t="shared" si="171"/>
        <v>11900</v>
      </c>
      <c r="K377" s="29">
        <f t="shared" si="171"/>
        <v>12515</v>
      </c>
      <c r="L377" s="29">
        <f t="shared" si="171"/>
        <v>13130</v>
      </c>
      <c r="M377" s="29">
        <f t="shared" si="171"/>
        <v>13745</v>
      </c>
      <c r="N377" s="29">
        <f t="shared" si="171"/>
        <v>14360</v>
      </c>
      <c r="O377" s="29">
        <f t="shared" si="171"/>
        <v>14975</v>
      </c>
      <c r="P377" s="29">
        <f t="shared" si="171"/>
        <v>15590</v>
      </c>
      <c r="Q377" s="29">
        <f t="shared" si="171"/>
        <v>16205</v>
      </c>
      <c r="R377" s="29">
        <f t="shared" si="171"/>
        <v>16820</v>
      </c>
      <c r="S377" s="29">
        <f t="shared" si="171"/>
        <v>17435</v>
      </c>
      <c r="T377" s="29">
        <f t="shared" si="171"/>
        <v>18050</v>
      </c>
      <c r="U377" s="29">
        <f t="shared" si="171"/>
        <v>18665</v>
      </c>
      <c r="V377" s="29">
        <f t="shared" si="171"/>
        <v>19280</v>
      </c>
      <c r="W377" s="29">
        <f t="shared" si="171"/>
        <v>19895</v>
      </c>
      <c r="X377" s="29">
        <f t="shared" si="171"/>
        <v>20510</v>
      </c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</row>
    <row r="378" spans="1:34" ht="33.75" customHeight="1">
      <c r="A378" s="4"/>
      <c r="B378" s="33" t="s">
        <v>333</v>
      </c>
      <c r="C378" s="31" t="s">
        <v>319</v>
      </c>
      <c r="D378" s="34">
        <v>9850</v>
      </c>
      <c r="E378" s="34">
        <f>D378+740</f>
        <v>10590</v>
      </c>
      <c r="F378" s="34">
        <f aca="true" t="shared" si="172" ref="F378:X378">E378+740</f>
        <v>11330</v>
      </c>
      <c r="G378" s="34">
        <f t="shared" si="172"/>
        <v>12070</v>
      </c>
      <c r="H378" s="34">
        <f t="shared" si="172"/>
        <v>12810</v>
      </c>
      <c r="I378" s="34">
        <f t="shared" si="172"/>
        <v>13550</v>
      </c>
      <c r="J378" s="34">
        <f t="shared" si="172"/>
        <v>14290</v>
      </c>
      <c r="K378" s="34">
        <f t="shared" si="172"/>
        <v>15030</v>
      </c>
      <c r="L378" s="34">
        <f t="shared" si="172"/>
        <v>15770</v>
      </c>
      <c r="M378" s="34">
        <f t="shared" si="172"/>
        <v>16510</v>
      </c>
      <c r="N378" s="34">
        <f t="shared" si="172"/>
        <v>17250</v>
      </c>
      <c r="O378" s="34">
        <f t="shared" si="172"/>
        <v>17990</v>
      </c>
      <c r="P378" s="34">
        <f t="shared" si="172"/>
        <v>18730</v>
      </c>
      <c r="Q378" s="34">
        <f t="shared" si="172"/>
        <v>19470</v>
      </c>
      <c r="R378" s="34">
        <f t="shared" si="172"/>
        <v>20210</v>
      </c>
      <c r="S378" s="34">
        <f t="shared" si="172"/>
        <v>20950</v>
      </c>
      <c r="T378" s="34">
        <f t="shared" si="172"/>
        <v>21690</v>
      </c>
      <c r="U378" s="34">
        <f t="shared" si="172"/>
        <v>22430</v>
      </c>
      <c r="V378" s="34">
        <f t="shared" si="172"/>
        <v>23170</v>
      </c>
      <c r="W378" s="34">
        <f t="shared" si="172"/>
        <v>23910</v>
      </c>
      <c r="X378" s="34">
        <f t="shared" si="172"/>
        <v>24650</v>
      </c>
      <c r="Y378" s="27"/>
      <c r="Z378" s="27"/>
      <c r="AA378" s="27"/>
      <c r="AB378" s="27"/>
      <c r="AC378" s="27"/>
      <c r="AD378" s="27"/>
      <c r="AE378" s="27"/>
      <c r="AF378" s="27"/>
      <c r="AG378" s="27"/>
      <c r="AH378" s="28"/>
    </row>
    <row r="379" spans="1:34" ht="33.75" customHeight="1">
      <c r="A379" s="4"/>
      <c r="B379" s="55" t="s">
        <v>58</v>
      </c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6"/>
    </row>
    <row r="380" spans="1:34" ht="33.75" customHeight="1">
      <c r="A380" s="4"/>
      <c r="B380" s="57" t="s">
        <v>26</v>
      </c>
      <c r="C380" s="59" t="s">
        <v>27</v>
      </c>
      <c r="D380" s="54" t="s">
        <v>28</v>
      </c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6"/>
    </row>
    <row r="381" spans="1:34" ht="33.75" customHeight="1">
      <c r="A381" s="4"/>
      <c r="B381" s="58"/>
      <c r="C381" s="60"/>
      <c r="D381" s="29">
        <v>0</v>
      </c>
      <c r="E381" s="29">
        <v>1</v>
      </c>
      <c r="F381" s="29">
        <v>2</v>
      </c>
      <c r="G381" s="29">
        <v>3</v>
      </c>
      <c r="H381" s="29">
        <v>4</v>
      </c>
      <c r="I381" s="29">
        <v>5</v>
      </c>
      <c r="J381" s="29">
        <v>6</v>
      </c>
      <c r="K381" s="29">
        <v>7</v>
      </c>
      <c r="L381" s="29">
        <v>8</v>
      </c>
      <c r="M381" s="29">
        <v>9</v>
      </c>
      <c r="N381" s="29">
        <v>10</v>
      </c>
      <c r="O381" s="29">
        <v>11</v>
      </c>
      <c r="P381" s="29">
        <v>12</v>
      </c>
      <c r="Q381" s="29">
        <v>13</v>
      </c>
      <c r="R381" s="29">
        <v>14</v>
      </c>
      <c r="S381" s="29">
        <v>15</v>
      </c>
      <c r="T381" s="29">
        <v>16</v>
      </c>
      <c r="U381" s="29">
        <v>17</v>
      </c>
      <c r="V381" s="29">
        <v>18</v>
      </c>
      <c r="W381" s="29">
        <v>19</v>
      </c>
      <c r="X381" s="29">
        <v>20</v>
      </c>
      <c r="Y381" s="29">
        <v>21</v>
      </c>
      <c r="Z381" s="29">
        <v>22</v>
      </c>
      <c r="AA381" s="29">
        <v>23</v>
      </c>
      <c r="AB381" s="29">
        <v>24</v>
      </c>
      <c r="AC381" s="29">
        <v>25</v>
      </c>
      <c r="AD381" s="29">
        <v>26</v>
      </c>
      <c r="AE381" s="29">
        <v>27</v>
      </c>
      <c r="AF381" s="29">
        <v>28</v>
      </c>
      <c r="AG381" s="29">
        <v>29</v>
      </c>
      <c r="AH381" s="29">
        <v>30</v>
      </c>
    </row>
    <row r="382" spans="1:34" ht="33.75" customHeight="1">
      <c r="A382" s="4"/>
      <c r="B382" s="30" t="s">
        <v>215</v>
      </c>
      <c r="C382" s="31" t="s">
        <v>24</v>
      </c>
      <c r="D382" s="29">
        <v>1000</v>
      </c>
      <c r="E382" s="29">
        <f>D382+75</f>
        <v>1075</v>
      </c>
      <c r="F382" s="29">
        <f aca="true" t="shared" si="173" ref="F382:N382">E382+75</f>
        <v>1150</v>
      </c>
      <c r="G382" s="29">
        <f t="shared" si="173"/>
        <v>1225</v>
      </c>
      <c r="H382" s="29">
        <f t="shared" si="173"/>
        <v>1300</v>
      </c>
      <c r="I382" s="29">
        <f t="shared" si="173"/>
        <v>1375</v>
      </c>
      <c r="J382" s="29">
        <f t="shared" si="173"/>
        <v>1450</v>
      </c>
      <c r="K382" s="29">
        <f t="shared" si="173"/>
        <v>1525</v>
      </c>
      <c r="L382" s="29">
        <f t="shared" si="173"/>
        <v>1600</v>
      </c>
      <c r="M382" s="29">
        <f t="shared" si="173"/>
        <v>1675</v>
      </c>
      <c r="N382" s="29">
        <f t="shared" si="173"/>
        <v>1750</v>
      </c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</row>
    <row r="383" spans="1:34" ht="33.75" customHeight="1">
      <c r="A383" s="4"/>
      <c r="B383" s="36" t="s">
        <v>216</v>
      </c>
      <c r="C383" s="37" t="s">
        <v>22</v>
      </c>
      <c r="D383" s="29">
        <v>1350</v>
      </c>
      <c r="E383" s="29">
        <f>D383+75</f>
        <v>1425</v>
      </c>
      <c r="F383" s="29">
        <f>E383+75</f>
        <v>1500</v>
      </c>
      <c r="G383" s="29">
        <f>F383+75</f>
        <v>1575</v>
      </c>
      <c r="H383" s="29">
        <v>1650</v>
      </c>
      <c r="I383" s="29">
        <f>H383+100</f>
        <v>1750</v>
      </c>
      <c r="J383" s="29">
        <f aca="true" t="shared" si="174" ref="J383:R383">I383+100</f>
        <v>1850</v>
      </c>
      <c r="K383" s="29">
        <f t="shared" si="174"/>
        <v>1950</v>
      </c>
      <c r="L383" s="29">
        <f t="shared" si="174"/>
        <v>2050</v>
      </c>
      <c r="M383" s="29">
        <f t="shared" si="174"/>
        <v>2150</v>
      </c>
      <c r="N383" s="29">
        <f t="shared" si="174"/>
        <v>2250</v>
      </c>
      <c r="O383" s="29">
        <f t="shared" si="174"/>
        <v>2350</v>
      </c>
      <c r="P383" s="29">
        <f t="shared" si="174"/>
        <v>2450</v>
      </c>
      <c r="Q383" s="29">
        <f t="shared" si="174"/>
        <v>2550</v>
      </c>
      <c r="R383" s="29">
        <f t="shared" si="174"/>
        <v>2650</v>
      </c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</row>
    <row r="384" spans="1:34" ht="33.75" customHeight="1">
      <c r="A384" s="4"/>
      <c r="B384" s="30" t="s">
        <v>217</v>
      </c>
      <c r="C384" s="37" t="s">
        <v>19</v>
      </c>
      <c r="D384" s="29">
        <v>2100</v>
      </c>
      <c r="E384" s="29">
        <f>D384+150</f>
        <v>2250</v>
      </c>
      <c r="F384" s="29">
        <f aca="true" t="shared" si="175" ref="F384:N384">E384+150</f>
        <v>2400</v>
      </c>
      <c r="G384" s="29">
        <f t="shared" si="175"/>
        <v>2550</v>
      </c>
      <c r="H384" s="29">
        <f t="shared" si="175"/>
        <v>2700</v>
      </c>
      <c r="I384" s="29">
        <f t="shared" si="175"/>
        <v>2850</v>
      </c>
      <c r="J384" s="29">
        <f t="shared" si="175"/>
        <v>3000</v>
      </c>
      <c r="K384" s="29">
        <f t="shared" si="175"/>
        <v>3150</v>
      </c>
      <c r="L384" s="29">
        <f t="shared" si="175"/>
        <v>3300</v>
      </c>
      <c r="M384" s="29">
        <f t="shared" si="175"/>
        <v>3450</v>
      </c>
      <c r="N384" s="29">
        <f t="shared" si="175"/>
        <v>3600</v>
      </c>
      <c r="O384" s="29">
        <v>3600</v>
      </c>
      <c r="P384" s="29">
        <v>3600</v>
      </c>
      <c r="Q384" s="29">
        <v>3600</v>
      </c>
      <c r="R384" s="29">
        <v>3600</v>
      </c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</row>
    <row r="385" spans="1:34" ht="33.75" customHeight="1">
      <c r="A385" s="4"/>
      <c r="B385" s="30" t="s">
        <v>13</v>
      </c>
      <c r="C385" s="31" t="s">
        <v>18</v>
      </c>
      <c r="D385" s="29">
        <f>D384*10/100</f>
        <v>210</v>
      </c>
      <c r="E385" s="29">
        <f aca="true" t="shared" si="176" ref="E385:N385">E384*10/100</f>
        <v>225</v>
      </c>
      <c r="F385" s="29">
        <f t="shared" si="176"/>
        <v>240</v>
      </c>
      <c r="G385" s="29">
        <f t="shared" si="176"/>
        <v>255</v>
      </c>
      <c r="H385" s="29">
        <f t="shared" si="176"/>
        <v>270</v>
      </c>
      <c r="I385" s="29">
        <f t="shared" si="176"/>
        <v>285</v>
      </c>
      <c r="J385" s="29">
        <f t="shared" si="176"/>
        <v>300</v>
      </c>
      <c r="K385" s="29">
        <f t="shared" si="176"/>
        <v>315</v>
      </c>
      <c r="L385" s="29">
        <f t="shared" si="176"/>
        <v>330</v>
      </c>
      <c r="M385" s="29">
        <f t="shared" si="176"/>
        <v>345</v>
      </c>
      <c r="N385" s="29">
        <f t="shared" si="176"/>
        <v>360</v>
      </c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</row>
    <row r="386" spans="1:34" ht="33.75" customHeight="1">
      <c r="A386" s="4"/>
      <c r="B386" s="30" t="s">
        <v>13</v>
      </c>
      <c r="C386" s="31" t="s">
        <v>17</v>
      </c>
      <c r="D386" s="29">
        <f>D384*13.5/100</f>
        <v>283.5</v>
      </c>
      <c r="E386" s="29">
        <f aca="true" t="shared" si="177" ref="E386:N386">E384*13.5/100</f>
        <v>303.75</v>
      </c>
      <c r="F386" s="29">
        <f t="shared" si="177"/>
        <v>324</v>
      </c>
      <c r="G386" s="29">
        <f t="shared" si="177"/>
        <v>344.25</v>
      </c>
      <c r="H386" s="29">
        <f t="shared" si="177"/>
        <v>364.5</v>
      </c>
      <c r="I386" s="29">
        <f t="shared" si="177"/>
        <v>384.75</v>
      </c>
      <c r="J386" s="29">
        <f t="shared" si="177"/>
        <v>405</v>
      </c>
      <c r="K386" s="29">
        <f t="shared" si="177"/>
        <v>425.25</v>
      </c>
      <c r="L386" s="29">
        <f t="shared" si="177"/>
        <v>445.5</v>
      </c>
      <c r="M386" s="29">
        <f t="shared" si="177"/>
        <v>465.75</v>
      </c>
      <c r="N386" s="29">
        <f t="shared" si="177"/>
        <v>486</v>
      </c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</row>
    <row r="387" spans="1:34" ht="33.75" customHeight="1">
      <c r="A387" s="4"/>
      <c r="B387" s="30" t="s">
        <v>218</v>
      </c>
      <c r="C387" s="31" t="s">
        <v>15</v>
      </c>
      <c r="D387" s="29">
        <v>2710</v>
      </c>
      <c r="E387" s="29">
        <f>D387+195</f>
        <v>2905</v>
      </c>
      <c r="F387" s="29">
        <f aca="true" t="shared" si="178" ref="F387:N387">E387+195</f>
        <v>3100</v>
      </c>
      <c r="G387" s="29">
        <f t="shared" si="178"/>
        <v>3295</v>
      </c>
      <c r="H387" s="29">
        <f t="shared" si="178"/>
        <v>3490</v>
      </c>
      <c r="I387" s="29">
        <f t="shared" si="178"/>
        <v>3685</v>
      </c>
      <c r="J387" s="29">
        <f t="shared" si="178"/>
        <v>3880</v>
      </c>
      <c r="K387" s="29">
        <f t="shared" si="178"/>
        <v>4075</v>
      </c>
      <c r="L387" s="29">
        <f t="shared" si="178"/>
        <v>4270</v>
      </c>
      <c r="M387" s="29">
        <f t="shared" si="178"/>
        <v>4465</v>
      </c>
      <c r="N387" s="29">
        <f t="shared" si="178"/>
        <v>4660</v>
      </c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</row>
    <row r="388" spans="1:34" ht="33.75" customHeight="1">
      <c r="A388" s="4"/>
      <c r="B388" s="30" t="s">
        <v>13</v>
      </c>
      <c r="C388" s="32" t="s">
        <v>14</v>
      </c>
      <c r="D388" s="29">
        <v>57</v>
      </c>
      <c r="E388" s="29">
        <v>61</v>
      </c>
      <c r="F388" s="29">
        <v>65</v>
      </c>
      <c r="G388" s="29">
        <v>69</v>
      </c>
      <c r="H388" s="29">
        <v>73</v>
      </c>
      <c r="I388" s="29">
        <v>77</v>
      </c>
      <c r="J388" s="29">
        <v>81</v>
      </c>
      <c r="K388" s="29">
        <v>86</v>
      </c>
      <c r="L388" s="29">
        <v>90</v>
      </c>
      <c r="M388" s="29">
        <v>94</v>
      </c>
      <c r="N388" s="29">
        <v>98</v>
      </c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</row>
    <row r="389" spans="1:34" ht="33.75" customHeight="1">
      <c r="A389" s="4"/>
      <c r="B389" s="30" t="s">
        <v>69</v>
      </c>
      <c r="C389" s="32" t="s">
        <v>70</v>
      </c>
      <c r="D389" s="29">
        <f>D387*10/100</f>
        <v>271</v>
      </c>
      <c r="E389" s="29">
        <f aca="true" t="shared" si="179" ref="E389:N389">E387*10/100</f>
        <v>290.5</v>
      </c>
      <c r="F389" s="29">
        <f t="shared" si="179"/>
        <v>310</v>
      </c>
      <c r="G389" s="29">
        <f t="shared" si="179"/>
        <v>329.5</v>
      </c>
      <c r="H389" s="29">
        <f t="shared" si="179"/>
        <v>349</v>
      </c>
      <c r="I389" s="29">
        <f t="shared" si="179"/>
        <v>368.5</v>
      </c>
      <c r="J389" s="29">
        <f t="shared" si="179"/>
        <v>388</v>
      </c>
      <c r="K389" s="29">
        <f t="shared" si="179"/>
        <v>407.5</v>
      </c>
      <c r="L389" s="29">
        <f t="shared" si="179"/>
        <v>427</v>
      </c>
      <c r="M389" s="29">
        <v>447</v>
      </c>
      <c r="N389" s="29">
        <f t="shared" si="179"/>
        <v>466</v>
      </c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</row>
    <row r="390" spans="1:34" ht="33.75" customHeight="1">
      <c r="A390" s="4"/>
      <c r="B390" s="30" t="s">
        <v>219</v>
      </c>
      <c r="C390" s="31" t="s">
        <v>12</v>
      </c>
      <c r="D390" s="29">
        <v>3765</v>
      </c>
      <c r="E390" s="29">
        <f>D390+271</f>
        <v>4036</v>
      </c>
      <c r="F390" s="29">
        <f aca="true" t="shared" si="180" ref="F390:N390">E390+271</f>
        <v>4307</v>
      </c>
      <c r="G390" s="29">
        <f t="shared" si="180"/>
        <v>4578</v>
      </c>
      <c r="H390" s="29">
        <f t="shared" si="180"/>
        <v>4849</v>
      </c>
      <c r="I390" s="29">
        <f t="shared" si="180"/>
        <v>5120</v>
      </c>
      <c r="J390" s="29">
        <f t="shared" si="180"/>
        <v>5391</v>
      </c>
      <c r="K390" s="29">
        <f t="shared" si="180"/>
        <v>5662</v>
      </c>
      <c r="L390" s="29">
        <f t="shared" si="180"/>
        <v>5933</v>
      </c>
      <c r="M390" s="29">
        <f t="shared" si="180"/>
        <v>6204</v>
      </c>
      <c r="N390" s="29">
        <f t="shared" si="180"/>
        <v>6475</v>
      </c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</row>
    <row r="391" spans="1:34" ht="33.75" customHeight="1">
      <c r="A391" s="4"/>
      <c r="B391" s="30" t="s">
        <v>220</v>
      </c>
      <c r="C391" s="31" t="s">
        <v>7</v>
      </c>
      <c r="D391" s="29">
        <v>5085</v>
      </c>
      <c r="E391" s="29">
        <v>5085</v>
      </c>
      <c r="F391" s="29">
        <v>5451</v>
      </c>
      <c r="G391" s="29">
        <v>5817</v>
      </c>
      <c r="H391" s="29">
        <v>6183</v>
      </c>
      <c r="I391" s="29">
        <v>6183</v>
      </c>
      <c r="J391" s="29">
        <v>6549</v>
      </c>
      <c r="K391" s="29">
        <v>6915</v>
      </c>
      <c r="L391" s="29">
        <v>7281</v>
      </c>
      <c r="M391" s="29">
        <v>7647</v>
      </c>
      <c r="N391" s="29">
        <v>8013</v>
      </c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</row>
    <row r="392" spans="1:34" ht="33.75" customHeight="1">
      <c r="A392" s="4"/>
      <c r="B392" s="30" t="s">
        <v>221</v>
      </c>
      <c r="C392" s="31" t="s">
        <v>204</v>
      </c>
      <c r="D392" s="29">
        <v>5085</v>
      </c>
      <c r="E392" s="29">
        <f>D392+366</f>
        <v>5451</v>
      </c>
      <c r="F392" s="29">
        <f aca="true" t="shared" si="181" ref="F392:X392">E392+366</f>
        <v>5817</v>
      </c>
      <c r="G392" s="29">
        <f t="shared" si="181"/>
        <v>6183</v>
      </c>
      <c r="H392" s="29">
        <f t="shared" si="181"/>
        <v>6549</v>
      </c>
      <c r="I392" s="29">
        <f t="shared" si="181"/>
        <v>6915</v>
      </c>
      <c r="J392" s="29">
        <f t="shared" si="181"/>
        <v>7281</v>
      </c>
      <c r="K392" s="29">
        <f t="shared" si="181"/>
        <v>7647</v>
      </c>
      <c r="L392" s="29">
        <f t="shared" si="181"/>
        <v>8013</v>
      </c>
      <c r="M392" s="29">
        <f t="shared" si="181"/>
        <v>8379</v>
      </c>
      <c r="N392" s="29">
        <f t="shared" si="181"/>
        <v>8745</v>
      </c>
      <c r="O392" s="29">
        <f t="shared" si="181"/>
        <v>9111</v>
      </c>
      <c r="P392" s="29">
        <f t="shared" si="181"/>
        <v>9477</v>
      </c>
      <c r="Q392" s="29">
        <f t="shared" si="181"/>
        <v>9843</v>
      </c>
      <c r="R392" s="29">
        <f t="shared" si="181"/>
        <v>10209</v>
      </c>
      <c r="S392" s="29">
        <f t="shared" si="181"/>
        <v>10575</v>
      </c>
      <c r="T392" s="29">
        <f t="shared" si="181"/>
        <v>10941</v>
      </c>
      <c r="U392" s="29">
        <f t="shared" si="181"/>
        <v>11307</v>
      </c>
      <c r="V392" s="29">
        <f t="shared" si="181"/>
        <v>11673</v>
      </c>
      <c r="W392" s="29">
        <f t="shared" si="181"/>
        <v>12039</v>
      </c>
      <c r="X392" s="29">
        <f t="shared" si="181"/>
        <v>12405</v>
      </c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</row>
    <row r="393" spans="1:34" ht="33.75" customHeight="1">
      <c r="A393" s="4"/>
      <c r="B393" s="30" t="s">
        <v>222</v>
      </c>
      <c r="C393" s="31" t="s">
        <v>5</v>
      </c>
      <c r="D393" s="29">
        <v>8135</v>
      </c>
      <c r="E393" s="29">
        <f>D393+585</f>
        <v>8720</v>
      </c>
      <c r="F393" s="29">
        <f aca="true" t="shared" si="182" ref="F393:X393">E393+585</f>
        <v>9305</v>
      </c>
      <c r="G393" s="29">
        <f t="shared" si="182"/>
        <v>9890</v>
      </c>
      <c r="H393" s="29">
        <f t="shared" si="182"/>
        <v>10475</v>
      </c>
      <c r="I393" s="29">
        <f t="shared" si="182"/>
        <v>11060</v>
      </c>
      <c r="J393" s="29">
        <f t="shared" si="182"/>
        <v>11645</v>
      </c>
      <c r="K393" s="29">
        <f t="shared" si="182"/>
        <v>12230</v>
      </c>
      <c r="L393" s="29">
        <f t="shared" si="182"/>
        <v>12815</v>
      </c>
      <c r="M393" s="29">
        <f t="shared" si="182"/>
        <v>13400</v>
      </c>
      <c r="N393" s="29">
        <f t="shared" si="182"/>
        <v>13985</v>
      </c>
      <c r="O393" s="29">
        <f t="shared" si="182"/>
        <v>14570</v>
      </c>
      <c r="P393" s="29">
        <f t="shared" si="182"/>
        <v>15155</v>
      </c>
      <c r="Q393" s="29">
        <f t="shared" si="182"/>
        <v>15740</v>
      </c>
      <c r="R393" s="29">
        <f t="shared" si="182"/>
        <v>16325</v>
      </c>
      <c r="S393" s="29">
        <f t="shared" si="182"/>
        <v>16910</v>
      </c>
      <c r="T393" s="29">
        <f t="shared" si="182"/>
        <v>17495</v>
      </c>
      <c r="U393" s="29">
        <f t="shared" si="182"/>
        <v>18080</v>
      </c>
      <c r="V393" s="29">
        <f t="shared" si="182"/>
        <v>18665</v>
      </c>
      <c r="W393" s="29">
        <f t="shared" si="182"/>
        <v>19250</v>
      </c>
      <c r="X393" s="29">
        <f t="shared" si="182"/>
        <v>19835</v>
      </c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</row>
    <row r="394" spans="1:34" ht="33.75" customHeight="1">
      <c r="A394" s="4"/>
      <c r="B394" s="30" t="s">
        <v>223</v>
      </c>
      <c r="C394" s="31" t="s">
        <v>2</v>
      </c>
      <c r="D394" s="29">
        <v>9355</v>
      </c>
      <c r="E394" s="29">
        <f>D394+675</f>
        <v>10030</v>
      </c>
      <c r="F394" s="29">
        <f aca="true" t="shared" si="183" ref="F394:X394">E394+675</f>
        <v>10705</v>
      </c>
      <c r="G394" s="29">
        <f t="shared" si="183"/>
        <v>11380</v>
      </c>
      <c r="H394" s="29">
        <f t="shared" si="183"/>
        <v>12055</v>
      </c>
      <c r="I394" s="29">
        <f t="shared" si="183"/>
        <v>12730</v>
      </c>
      <c r="J394" s="29">
        <f t="shared" si="183"/>
        <v>13405</v>
      </c>
      <c r="K394" s="29">
        <f t="shared" si="183"/>
        <v>14080</v>
      </c>
      <c r="L394" s="29">
        <f t="shared" si="183"/>
        <v>14755</v>
      </c>
      <c r="M394" s="29">
        <f t="shared" si="183"/>
        <v>15430</v>
      </c>
      <c r="N394" s="29">
        <f t="shared" si="183"/>
        <v>16105</v>
      </c>
      <c r="O394" s="29">
        <f t="shared" si="183"/>
        <v>16780</v>
      </c>
      <c r="P394" s="29">
        <f t="shared" si="183"/>
        <v>17455</v>
      </c>
      <c r="Q394" s="29">
        <f t="shared" si="183"/>
        <v>18130</v>
      </c>
      <c r="R394" s="29">
        <f t="shared" si="183"/>
        <v>18805</v>
      </c>
      <c r="S394" s="29">
        <f t="shared" si="183"/>
        <v>19480</v>
      </c>
      <c r="T394" s="29">
        <f t="shared" si="183"/>
        <v>20155</v>
      </c>
      <c r="U394" s="29">
        <f t="shared" si="183"/>
        <v>20830</v>
      </c>
      <c r="V394" s="29">
        <f t="shared" si="183"/>
        <v>21505</v>
      </c>
      <c r="W394" s="29">
        <f t="shared" si="183"/>
        <v>22180</v>
      </c>
      <c r="X394" s="29">
        <f t="shared" si="183"/>
        <v>22855</v>
      </c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</row>
    <row r="395" spans="1:34" ht="33.75" customHeight="1">
      <c r="A395" s="4"/>
      <c r="B395" s="30" t="s">
        <v>224</v>
      </c>
      <c r="C395" s="31" t="s">
        <v>3</v>
      </c>
      <c r="D395" s="29">
        <v>10760</v>
      </c>
      <c r="E395" s="29">
        <f>D395+775</f>
        <v>11535</v>
      </c>
      <c r="F395" s="29">
        <f aca="true" t="shared" si="184" ref="F395:X395">E395+775</f>
        <v>12310</v>
      </c>
      <c r="G395" s="29">
        <f t="shared" si="184"/>
        <v>13085</v>
      </c>
      <c r="H395" s="29">
        <f t="shared" si="184"/>
        <v>13860</v>
      </c>
      <c r="I395" s="29">
        <f t="shared" si="184"/>
        <v>14635</v>
      </c>
      <c r="J395" s="29">
        <f t="shared" si="184"/>
        <v>15410</v>
      </c>
      <c r="K395" s="29">
        <f t="shared" si="184"/>
        <v>16185</v>
      </c>
      <c r="L395" s="29">
        <f t="shared" si="184"/>
        <v>16960</v>
      </c>
      <c r="M395" s="29">
        <f t="shared" si="184"/>
        <v>17735</v>
      </c>
      <c r="N395" s="29">
        <f t="shared" si="184"/>
        <v>18510</v>
      </c>
      <c r="O395" s="29">
        <f t="shared" si="184"/>
        <v>19285</v>
      </c>
      <c r="P395" s="29">
        <f t="shared" si="184"/>
        <v>20060</v>
      </c>
      <c r="Q395" s="29">
        <f t="shared" si="184"/>
        <v>20835</v>
      </c>
      <c r="R395" s="29">
        <f t="shared" si="184"/>
        <v>21610</v>
      </c>
      <c r="S395" s="29">
        <f t="shared" si="184"/>
        <v>22385</v>
      </c>
      <c r="T395" s="29">
        <f t="shared" si="184"/>
        <v>23160</v>
      </c>
      <c r="U395" s="29">
        <f t="shared" si="184"/>
        <v>23935</v>
      </c>
      <c r="V395" s="29">
        <f t="shared" si="184"/>
        <v>24710</v>
      </c>
      <c r="W395" s="29">
        <f t="shared" si="184"/>
        <v>25485</v>
      </c>
      <c r="X395" s="29">
        <f t="shared" si="184"/>
        <v>26260</v>
      </c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</row>
    <row r="396" spans="1:34" ht="33.75" customHeight="1">
      <c r="A396" s="4"/>
      <c r="B396" s="33" t="s">
        <v>334</v>
      </c>
      <c r="C396" s="31" t="s">
        <v>319</v>
      </c>
      <c r="D396" s="34">
        <v>12910</v>
      </c>
      <c r="E396" s="34">
        <f>D396+930</f>
        <v>13840</v>
      </c>
      <c r="F396" s="34">
        <f aca="true" t="shared" si="185" ref="F396:X396">E396+930</f>
        <v>14770</v>
      </c>
      <c r="G396" s="34">
        <f t="shared" si="185"/>
        <v>15700</v>
      </c>
      <c r="H396" s="34">
        <f t="shared" si="185"/>
        <v>16630</v>
      </c>
      <c r="I396" s="34">
        <f t="shared" si="185"/>
        <v>17560</v>
      </c>
      <c r="J396" s="34">
        <f t="shared" si="185"/>
        <v>18490</v>
      </c>
      <c r="K396" s="34">
        <f t="shared" si="185"/>
        <v>19420</v>
      </c>
      <c r="L396" s="34">
        <f t="shared" si="185"/>
        <v>20350</v>
      </c>
      <c r="M396" s="34">
        <f t="shared" si="185"/>
        <v>21280</v>
      </c>
      <c r="N396" s="34">
        <f t="shared" si="185"/>
        <v>22210</v>
      </c>
      <c r="O396" s="34">
        <f t="shared" si="185"/>
        <v>23140</v>
      </c>
      <c r="P396" s="34">
        <f t="shared" si="185"/>
        <v>24070</v>
      </c>
      <c r="Q396" s="34">
        <f t="shared" si="185"/>
        <v>25000</v>
      </c>
      <c r="R396" s="34">
        <f t="shared" si="185"/>
        <v>25930</v>
      </c>
      <c r="S396" s="34">
        <f t="shared" si="185"/>
        <v>26860</v>
      </c>
      <c r="T396" s="34">
        <f t="shared" si="185"/>
        <v>27790</v>
      </c>
      <c r="U396" s="34">
        <f t="shared" si="185"/>
        <v>28720</v>
      </c>
      <c r="V396" s="34">
        <f t="shared" si="185"/>
        <v>29650</v>
      </c>
      <c r="W396" s="34">
        <f t="shared" si="185"/>
        <v>30580</v>
      </c>
      <c r="X396" s="34">
        <f t="shared" si="185"/>
        <v>31510</v>
      </c>
      <c r="Y396" s="27"/>
      <c r="Z396" s="27"/>
      <c r="AA396" s="27"/>
      <c r="AB396" s="27"/>
      <c r="AC396" s="27"/>
      <c r="AD396" s="27"/>
      <c r="AE396" s="27"/>
      <c r="AF396" s="27"/>
      <c r="AG396" s="27"/>
      <c r="AH396" s="28"/>
    </row>
    <row r="397" spans="1:34" ht="33.75" customHeight="1">
      <c r="A397" s="4"/>
      <c r="B397" s="55" t="s">
        <v>59</v>
      </c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6"/>
    </row>
    <row r="398" spans="1:34" ht="33.75" customHeight="1">
      <c r="A398" s="4"/>
      <c r="B398" s="57" t="s">
        <v>26</v>
      </c>
      <c r="C398" s="59" t="s">
        <v>27</v>
      </c>
      <c r="D398" s="54" t="s">
        <v>28</v>
      </c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6"/>
    </row>
    <row r="399" spans="1:34" ht="33.75" customHeight="1">
      <c r="A399" s="4"/>
      <c r="B399" s="58"/>
      <c r="C399" s="60"/>
      <c r="D399" s="29">
        <v>0</v>
      </c>
      <c r="E399" s="29">
        <v>1</v>
      </c>
      <c r="F399" s="29">
        <v>2</v>
      </c>
      <c r="G399" s="29">
        <v>3</v>
      </c>
      <c r="H399" s="29">
        <v>4</v>
      </c>
      <c r="I399" s="29">
        <v>5</v>
      </c>
      <c r="J399" s="29">
        <v>6</v>
      </c>
      <c r="K399" s="29">
        <v>7</v>
      </c>
      <c r="L399" s="29">
        <v>8</v>
      </c>
      <c r="M399" s="29">
        <v>9</v>
      </c>
      <c r="N399" s="29">
        <v>10</v>
      </c>
      <c r="O399" s="29">
        <v>11</v>
      </c>
      <c r="P399" s="29">
        <v>12</v>
      </c>
      <c r="Q399" s="29">
        <v>13</v>
      </c>
      <c r="R399" s="29">
        <v>14</v>
      </c>
      <c r="S399" s="29">
        <v>15</v>
      </c>
      <c r="T399" s="29">
        <v>16</v>
      </c>
      <c r="U399" s="29">
        <v>17</v>
      </c>
      <c r="V399" s="29">
        <v>18</v>
      </c>
      <c r="W399" s="29">
        <v>19</v>
      </c>
      <c r="X399" s="29">
        <v>20</v>
      </c>
      <c r="Y399" s="29">
        <v>21</v>
      </c>
      <c r="Z399" s="29">
        <v>22</v>
      </c>
      <c r="AA399" s="29">
        <v>23</v>
      </c>
      <c r="AB399" s="29">
        <v>24</v>
      </c>
      <c r="AC399" s="29">
        <v>25</v>
      </c>
      <c r="AD399" s="29">
        <v>26</v>
      </c>
      <c r="AE399" s="29">
        <v>27</v>
      </c>
      <c r="AF399" s="29">
        <v>28</v>
      </c>
      <c r="AG399" s="29">
        <v>29</v>
      </c>
      <c r="AH399" s="29">
        <v>30</v>
      </c>
    </row>
    <row r="400" spans="1:34" ht="33.75" customHeight="1">
      <c r="A400" s="4"/>
      <c r="B400" s="30" t="s">
        <v>225</v>
      </c>
      <c r="C400" s="31" t="s">
        <v>24</v>
      </c>
      <c r="D400" s="29">
        <v>1800</v>
      </c>
      <c r="E400" s="29">
        <f>D400+80</f>
        <v>1880</v>
      </c>
      <c r="F400" s="29">
        <f>E400+80</f>
        <v>1960</v>
      </c>
      <c r="G400" s="29">
        <f>F400+80</f>
        <v>2040</v>
      </c>
      <c r="H400" s="29">
        <f>G400+80</f>
        <v>2120</v>
      </c>
      <c r="I400" s="29">
        <f>H400+80</f>
        <v>2200</v>
      </c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</row>
    <row r="401" spans="1:34" ht="33.75" customHeight="1">
      <c r="A401" s="4"/>
      <c r="B401" s="36" t="s">
        <v>226</v>
      </c>
      <c r="C401" s="37" t="s">
        <v>22</v>
      </c>
      <c r="D401" s="29">
        <v>2250</v>
      </c>
      <c r="E401" s="29">
        <f>D401+100</f>
        <v>2350</v>
      </c>
      <c r="F401" s="29">
        <f aca="true" t="shared" si="186" ref="F401:L401">E401+100</f>
        <v>2450</v>
      </c>
      <c r="G401" s="29">
        <f t="shared" si="186"/>
        <v>2550</v>
      </c>
      <c r="H401" s="29">
        <f t="shared" si="186"/>
        <v>2650</v>
      </c>
      <c r="I401" s="29">
        <f t="shared" si="186"/>
        <v>2750</v>
      </c>
      <c r="J401" s="29">
        <f t="shared" si="186"/>
        <v>2850</v>
      </c>
      <c r="K401" s="29">
        <f t="shared" si="186"/>
        <v>2950</v>
      </c>
      <c r="L401" s="29">
        <f t="shared" si="186"/>
        <v>3050</v>
      </c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</row>
    <row r="402" spans="1:34" ht="33.75" customHeight="1">
      <c r="A402" s="4"/>
      <c r="B402" s="30" t="s">
        <v>227</v>
      </c>
      <c r="C402" s="37" t="s">
        <v>19</v>
      </c>
      <c r="D402" s="29">
        <v>3200</v>
      </c>
      <c r="E402" s="29">
        <f>D402+160</f>
        <v>3360</v>
      </c>
      <c r="F402" s="29">
        <f aca="true" t="shared" si="187" ref="F402:L402">E402+160</f>
        <v>3520</v>
      </c>
      <c r="G402" s="29">
        <f t="shared" si="187"/>
        <v>3680</v>
      </c>
      <c r="H402" s="29">
        <f t="shared" si="187"/>
        <v>3840</v>
      </c>
      <c r="I402" s="29">
        <f t="shared" si="187"/>
        <v>4000</v>
      </c>
      <c r="J402" s="29">
        <f t="shared" si="187"/>
        <v>4160</v>
      </c>
      <c r="K402" s="29">
        <f t="shared" si="187"/>
        <v>4320</v>
      </c>
      <c r="L402" s="29">
        <f t="shared" si="187"/>
        <v>4480</v>
      </c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</row>
    <row r="403" spans="1:34" ht="33.75" customHeight="1">
      <c r="A403" s="4"/>
      <c r="B403" s="30" t="s">
        <v>13</v>
      </c>
      <c r="C403" s="31" t="s">
        <v>18</v>
      </c>
      <c r="D403" s="29">
        <f aca="true" t="shared" si="188" ref="D403:L403">D402*10/100</f>
        <v>320</v>
      </c>
      <c r="E403" s="29">
        <f t="shared" si="188"/>
        <v>336</v>
      </c>
      <c r="F403" s="29">
        <f t="shared" si="188"/>
        <v>352</v>
      </c>
      <c r="G403" s="29">
        <f t="shared" si="188"/>
        <v>368</v>
      </c>
      <c r="H403" s="29">
        <f t="shared" si="188"/>
        <v>384</v>
      </c>
      <c r="I403" s="29">
        <f t="shared" si="188"/>
        <v>400</v>
      </c>
      <c r="J403" s="29">
        <f t="shared" si="188"/>
        <v>416</v>
      </c>
      <c r="K403" s="29">
        <f t="shared" si="188"/>
        <v>432</v>
      </c>
      <c r="L403" s="29">
        <f t="shared" si="188"/>
        <v>448</v>
      </c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</row>
    <row r="404" spans="1:34" ht="33.75" customHeight="1">
      <c r="A404" s="4"/>
      <c r="B404" s="30" t="s">
        <v>13</v>
      </c>
      <c r="C404" s="31" t="s">
        <v>17</v>
      </c>
      <c r="D404" s="29">
        <f>D402*13.5/100</f>
        <v>432</v>
      </c>
      <c r="E404" s="29">
        <f>E402*13.5/100</f>
        <v>453.6</v>
      </c>
      <c r="F404" s="29">
        <f>F402*13.5/100</f>
        <v>475.2</v>
      </c>
      <c r="G404" s="29">
        <f>G402*13.5/100</f>
        <v>496.8</v>
      </c>
      <c r="H404" s="29">
        <v>518</v>
      </c>
      <c r="I404" s="29">
        <f>I402*13.5/100</f>
        <v>540</v>
      </c>
      <c r="J404" s="29">
        <v>562</v>
      </c>
      <c r="K404" s="29">
        <v>583</v>
      </c>
      <c r="L404" s="29">
        <v>605</v>
      </c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</row>
    <row r="405" spans="1:34" ht="33.75" customHeight="1">
      <c r="A405" s="4"/>
      <c r="B405" s="30" t="s">
        <v>228</v>
      </c>
      <c r="C405" s="31" t="s">
        <v>15</v>
      </c>
      <c r="D405" s="29">
        <v>4130</v>
      </c>
      <c r="E405" s="29">
        <f>D405+205</f>
        <v>4335</v>
      </c>
      <c r="F405" s="29">
        <f aca="true" t="shared" si="189" ref="F405:L405">E405+205</f>
        <v>4540</v>
      </c>
      <c r="G405" s="29">
        <f t="shared" si="189"/>
        <v>4745</v>
      </c>
      <c r="H405" s="29">
        <f t="shared" si="189"/>
        <v>4950</v>
      </c>
      <c r="I405" s="29">
        <f t="shared" si="189"/>
        <v>5155</v>
      </c>
      <c r="J405" s="29">
        <f t="shared" si="189"/>
        <v>5360</v>
      </c>
      <c r="K405" s="29">
        <f t="shared" si="189"/>
        <v>5565</v>
      </c>
      <c r="L405" s="29">
        <f t="shared" si="189"/>
        <v>5770</v>
      </c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</row>
    <row r="406" spans="1:34" ht="33.75" customHeight="1">
      <c r="A406" s="4"/>
      <c r="B406" s="30" t="s">
        <v>13</v>
      </c>
      <c r="C406" s="32" t="s">
        <v>14</v>
      </c>
      <c r="D406" s="29">
        <v>87</v>
      </c>
      <c r="E406" s="29">
        <v>91</v>
      </c>
      <c r="F406" s="29">
        <v>95</v>
      </c>
      <c r="G406" s="29">
        <v>100</v>
      </c>
      <c r="H406" s="29">
        <v>104</v>
      </c>
      <c r="I406" s="29">
        <v>108</v>
      </c>
      <c r="J406" s="29">
        <v>113</v>
      </c>
      <c r="K406" s="29">
        <v>117</v>
      </c>
      <c r="L406" s="29">
        <v>121</v>
      </c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</row>
    <row r="407" spans="1:34" ht="33.75" customHeight="1">
      <c r="A407" s="4"/>
      <c r="B407" s="30" t="s">
        <v>69</v>
      </c>
      <c r="C407" s="32" t="s">
        <v>70</v>
      </c>
      <c r="D407" s="29">
        <f>D405*10/100</f>
        <v>413</v>
      </c>
      <c r="E407" s="29">
        <f aca="true" t="shared" si="190" ref="E407:J407">E405*10/100</f>
        <v>433.5</v>
      </c>
      <c r="F407" s="29">
        <f t="shared" si="190"/>
        <v>454</v>
      </c>
      <c r="G407" s="29">
        <f t="shared" si="190"/>
        <v>474.5</v>
      </c>
      <c r="H407" s="29">
        <f t="shared" si="190"/>
        <v>495</v>
      </c>
      <c r="I407" s="29">
        <v>516</v>
      </c>
      <c r="J407" s="29">
        <f t="shared" si="190"/>
        <v>536</v>
      </c>
      <c r="K407" s="29">
        <v>557</v>
      </c>
      <c r="L407" s="29">
        <v>577</v>
      </c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</row>
    <row r="408" spans="1:34" ht="33.75" customHeight="1">
      <c r="A408" s="4"/>
      <c r="B408" s="30" t="s">
        <v>229</v>
      </c>
      <c r="C408" s="31" t="s">
        <v>12</v>
      </c>
      <c r="D408" s="29">
        <v>5740</v>
      </c>
      <c r="E408" s="29">
        <f>D408+285</f>
        <v>6025</v>
      </c>
      <c r="F408" s="29">
        <f aca="true" t="shared" si="191" ref="F408:N408">E408+285</f>
        <v>6310</v>
      </c>
      <c r="G408" s="29">
        <f t="shared" si="191"/>
        <v>6595</v>
      </c>
      <c r="H408" s="29">
        <f t="shared" si="191"/>
        <v>6880</v>
      </c>
      <c r="I408" s="29">
        <f t="shared" si="191"/>
        <v>7165</v>
      </c>
      <c r="J408" s="29">
        <f t="shared" si="191"/>
        <v>7450</v>
      </c>
      <c r="K408" s="29">
        <f t="shared" si="191"/>
        <v>7735</v>
      </c>
      <c r="L408" s="29">
        <f t="shared" si="191"/>
        <v>8020</v>
      </c>
      <c r="M408" s="29">
        <f t="shared" si="191"/>
        <v>8305</v>
      </c>
      <c r="N408" s="29">
        <f t="shared" si="191"/>
        <v>8590</v>
      </c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</row>
    <row r="409" spans="1:34" ht="33.75" customHeight="1">
      <c r="A409" s="4"/>
      <c r="B409" s="30" t="s">
        <v>230</v>
      </c>
      <c r="C409" s="31" t="s">
        <v>7</v>
      </c>
      <c r="D409" s="29">
        <v>7750</v>
      </c>
      <c r="E409" s="29">
        <v>7750</v>
      </c>
      <c r="F409" s="29">
        <v>7750</v>
      </c>
      <c r="G409" s="29">
        <v>8135</v>
      </c>
      <c r="H409" s="29">
        <v>8520</v>
      </c>
      <c r="I409" s="29">
        <v>8905</v>
      </c>
      <c r="J409" s="29">
        <v>9290</v>
      </c>
      <c r="K409" s="29">
        <v>9290</v>
      </c>
      <c r="L409" s="29">
        <v>9675</v>
      </c>
      <c r="M409" s="29">
        <v>10060</v>
      </c>
      <c r="N409" s="29">
        <v>10060</v>
      </c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</row>
    <row r="410" spans="1:34" ht="33.75" customHeight="1">
      <c r="A410" s="4"/>
      <c r="B410" s="30" t="s">
        <v>231</v>
      </c>
      <c r="C410" s="31" t="s">
        <v>204</v>
      </c>
      <c r="D410" s="29">
        <v>7750</v>
      </c>
      <c r="E410" s="29">
        <f>D410+385</f>
        <v>8135</v>
      </c>
      <c r="F410" s="29">
        <f aca="true" t="shared" si="192" ref="F410:X410">E410+385</f>
        <v>8520</v>
      </c>
      <c r="G410" s="29">
        <f t="shared" si="192"/>
        <v>8905</v>
      </c>
      <c r="H410" s="29">
        <f t="shared" si="192"/>
        <v>9290</v>
      </c>
      <c r="I410" s="29">
        <f t="shared" si="192"/>
        <v>9675</v>
      </c>
      <c r="J410" s="29">
        <f t="shared" si="192"/>
        <v>10060</v>
      </c>
      <c r="K410" s="29">
        <f t="shared" si="192"/>
        <v>10445</v>
      </c>
      <c r="L410" s="29">
        <f t="shared" si="192"/>
        <v>10830</v>
      </c>
      <c r="M410" s="29">
        <f t="shared" si="192"/>
        <v>11215</v>
      </c>
      <c r="N410" s="29">
        <f t="shared" si="192"/>
        <v>11600</v>
      </c>
      <c r="O410" s="29">
        <f t="shared" si="192"/>
        <v>11985</v>
      </c>
      <c r="P410" s="29">
        <f t="shared" si="192"/>
        <v>12370</v>
      </c>
      <c r="Q410" s="29">
        <f t="shared" si="192"/>
        <v>12755</v>
      </c>
      <c r="R410" s="29">
        <f t="shared" si="192"/>
        <v>13140</v>
      </c>
      <c r="S410" s="29">
        <f t="shared" si="192"/>
        <v>13525</v>
      </c>
      <c r="T410" s="29">
        <f t="shared" si="192"/>
        <v>13910</v>
      </c>
      <c r="U410" s="29">
        <f t="shared" si="192"/>
        <v>14295</v>
      </c>
      <c r="V410" s="29">
        <f t="shared" si="192"/>
        <v>14680</v>
      </c>
      <c r="W410" s="29">
        <f t="shared" si="192"/>
        <v>15065</v>
      </c>
      <c r="X410" s="29">
        <f t="shared" si="192"/>
        <v>15450</v>
      </c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</row>
    <row r="411" spans="1:34" ht="33.75" customHeight="1">
      <c r="A411" s="4"/>
      <c r="B411" s="30" t="s">
        <v>232</v>
      </c>
      <c r="C411" s="31" t="s">
        <v>5</v>
      </c>
      <c r="D411" s="29">
        <v>12400</v>
      </c>
      <c r="E411" s="29">
        <f>D411+615</f>
        <v>13015</v>
      </c>
      <c r="F411" s="29">
        <f aca="true" t="shared" si="193" ref="F411:X411">E411+615</f>
        <v>13630</v>
      </c>
      <c r="G411" s="29">
        <f t="shared" si="193"/>
        <v>14245</v>
      </c>
      <c r="H411" s="29">
        <f t="shared" si="193"/>
        <v>14860</v>
      </c>
      <c r="I411" s="29">
        <f t="shared" si="193"/>
        <v>15475</v>
      </c>
      <c r="J411" s="29">
        <f t="shared" si="193"/>
        <v>16090</v>
      </c>
      <c r="K411" s="29">
        <f t="shared" si="193"/>
        <v>16705</v>
      </c>
      <c r="L411" s="29">
        <f t="shared" si="193"/>
        <v>17320</v>
      </c>
      <c r="M411" s="29">
        <f t="shared" si="193"/>
        <v>17935</v>
      </c>
      <c r="N411" s="29">
        <f t="shared" si="193"/>
        <v>18550</v>
      </c>
      <c r="O411" s="29">
        <f t="shared" si="193"/>
        <v>19165</v>
      </c>
      <c r="P411" s="29">
        <f t="shared" si="193"/>
        <v>19780</v>
      </c>
      <c r="Q411" s="29">
        <f t="shared" si="193"/>
        <v>20395</v>
      </c>
      <c r="R411" s="29">
        <f t="shared" si="193"/>
        <v>21010</v>
      </c>
      <c r="S411" s="29">
        <f t="shared" si="193"/>
        <v>21625</v>
      </c>
      <c r="T411" s="29">
        <f t="shared" si="193"/>
        <v>22240</v>
      </c>
      <c r="U411" s="29">
        <f t="shared" si="193"/>
        <v>22855</v>
      </c>
      <c r="V411" s="29">
        <f t="shared" si="193"/>
        <v>23470</v>
      </c>
      <c r="W411" s="29">
        <f t="shared" si="193"/>
        <v>24085</v>
      </c>
      <c r="X411" s="29">
        <f t="shared" si="193"/>
        <v>24700</v>
      </c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</row>
    <row r="412" spans="1:34" ht="33.75" customHeight="1">
      <c r="A412" s="4"/>
      <c r="B412" s="30" t="s">
        <v>233</v>
      </c>
      <c r="C412" s="31" t="s">
        <v>2</v>
      </c>
      <c r="D412" s="29">
        <v>14260</v>
      </c>
      <c r="E412" s="29">
        <f>D412+705</f>
        <v>14965</v>
      </c>
      <c r="F412" s="29">
        <f aca="true" t="shared" si="194" ref="F412:X412">E412+705</f>
        <v>15670</v>
      </c>
      <c r="G412" s="29">
        <f t="shared" si="194"/>
        <v>16375</v>
      </c>
      <c r="H412" s="29">
        <f t="shared" si="194"/>
        <v>17080</v>
      </c>
      <c r="I412" s="29">
        <f t="shared" si="194"/>
        <v>17785</v>
      </c>
      <c r="J412" s="29">
        <f t="shared" si="194"/>
        <v>18490</v>
      </c>
      <c r="K412" s="29">
        <f t="shared" si="194"/>
        <v>19195</v>
      </c>
      <c r="L412" s="29">
        <f t="shared" si="194"/>
        <v>19900</v>
      </c>
      <c r="M412" s="29">
        <f t="shared" si="194"/>
        <v>20605</v>
      </c>
      <c r="N412" s="29">
        <f t="shared" si="194"/>
        <v>21310</v>
      </c>
      <c r="O412" s="29">
        <f t="shared" si="194"/>
        <v>22015</v>
      </c>
      <c r="P412" s="29">
        <f t="shared" si="194"/>
        <v>22720</v>
      </c>
      <c r="Q412" s="29">
        <f t="shared" si="194"/>
        <v>23425</v>
      </c>
      <c r="R412" s="29">
        <f t="shared" si="194"/>
        <v>24130</v>
      </c>
      <c r="S412" s="29">
        <f t="shared" si="194"/>
        <v>24835</v>
      </c>
      <c r="T412" s="29">
        <f t="shared" si="194"/>
        <v>25540</v>
      </c>
      <c r="U412" s="29">
        <f t="shared" si="194"/>
        <v>26245</v>
      </c>
      <c r="V412" s="29">
        <f t="shared" si="194"/>
        <v>26950</v>
      </c>
      <c r="W412" s="29">
        <f t="shared" si="194"/>
        <v>27655</v>
      </c>
      <c r="X412" s="29">
        <f t="shared" si="194"/>
        <v>28360</v>
      </c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</row>
    <row r="413" spans="1:34" ht="33.75" customHeight="1">
      <c r="A413" s="4"/>
      <c r="B413" s="30" t="s">
        <v>234</v>
      </c>
      <c r="C413" s="31" t="s">
        <v>3</v>
      </c>
      <c r="D413" s="29">
        <v>16400</v>
      </c>
      <c r="E413" s="29">
        <f>D413+810</f>
        <v>17210</v>
      </c>
      <c r="F413" s="29">
        <f aca="true" t="shared" si="195" ref="F413:X413">E413+810</f>
        <v>18020</v>
      </c>
      <c r="G413" s="29">
        <f t="shared" si="195"/>
        <v>18830</v>
      </c>
      <c r="H413" s="29">
        <f t="shared" si="195"/>
        <v>19640</v>
      </c>
      <c r="I413" s="29">
        <f t="shared" si="195"/>
        <v>20450</v>
      </c>
      <c r="J413" s="29">
        <f t="shared" si="195"/>
        <v>21260</v>
      </c>
      <c r="K413" s="29">
        <f t="shared" si="195"/>
        <v>22070</v>
      </c>
      <c r="L413" s="29">
        <f t="shared" si="195"/>
        <v>22880</v>
      </c>
      <c r="M413" s="29">
        <f t="shared" si="195"/>
        <v>23690</v>
      </c>
      <c r="N413" s="29">
        <f t="shared" si="195"/>
        <v>24500</v>
      </c>
      <c r="O413" s="29">
        <f t="shared" si="195"/>
        <v>25310</v>
      </c>
      <c r="P413" s="29">
        <f t="shared" si="195"/>
        <v>26120</v>
      </c>
      <c r="Q413" s="29">
        <f t="shared" si="195"/>
        <v>26930</v>
      </c>
      <c r="R413" s="29">
        <f t="shared" si="195"/>
        <v>27740</v>
      </c>
      <c r="S413" s="29">
        <f t="shared" si="195"/>
        <v>28550</v>
      </c>
      <c r="T413" s="29">
        <f t="shared" si="195"/>
        <v>29360</v>
      </c>
      <c r="U413" s="29">
        <f t="shared" si="195"/>
        <v>30170</v>
      </c>
      <c r="V413" s="29">
        <f t="shared" si="195"/>
        <v>30980</v>
      </c>
      <c r="W413" s="29">
        <f t="shared" si="195"/>
        <v>31790</v>
      </c>
      <c r="X413" s="29">
        <f t="shared" si="195"/>
        <v>32600</v>
      </c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</row>
    <row r="414" spans="1:34" ht="33.75" customHeight="1">
      <c r="A414" s="4"/>
      <c r="B414" s="33" t="s">
        <v>335</v>
      </c>
      <c r="C414" s="31" t="s">
        <v>319</v>
      </c>
      <c r="D414" s="34">
        <v>19680</v>
      </c>
      <c r="E414" s="34">
        <f>D414+970</f>
        <v>20650</v>
      </c>
      <c r="F414" s="34">
        <f aca="true" t="shared" si="196" ref="F414:X414">E414+970</f>
        <v>21620</v>
      </c>
      <c r="G414" s="34">
        <f t="shared" si="196"/>
        <v>22590</v>
      </c>
      <c r="H414" s="34">
        <f t="shared" si="196"/>
        <v>23560</v>
      </c>
      <c r="I414" s="34">
        <f t="shared" si="196"/>
        <v>24530</v>
      </c>
      <c r="J414" s="34">
        <f t="shared" si="196"/>
        <v>25500</v>
      </c>
      <c r="K414" s="34">
        <f t="shared" si="196"/>
        <v>26470</v>
      </c>
      <c r="L414" s="34">
        <f t="shared" si="196"/>
        <v>27440</v>
      </c>
      <c r="M414" s="34">
        <f t="shared" si="196"/>
        <v>28410</v>
      </c>
      <c r="N414" s="34">
        <f t="shared" si="196"/>
        <v>29380</v>
      </c>
      <c r="O414" s="34">
        <f t="shared" si="196"/>
        <v>30350</v>
      </c>
      <c r="P414" s="34">
        <f t="shared" si="196"/>
        <v>31320</v>
      </c>
      <c r="Q414" s="34">
        <f t="shared" si="196"/>
        <v>32290</v>
      </c>
      <c r="R414" s="34">
        <f t="shared" si="196"/>
        <v>33260</v>
      </c>
      <c r="S414" s="34">
        <f t="shared" si="196"/>
        <v>34230</v>
      </c>
      <c r="T414" s="34">
        <f t="shared" si="196"/>
        <v>35200</v>
      </c>
      <c r="U414" s="34">
        <f t="shared" si="196"/>
        <v>36170</v>
      </c>
      <c r="V414" s="34">
        <f t="shared" si="196"/>
        <v>37140</v>
      </c>
      <c r="W414" s="34">
        <f t="shared" si="196"/>
        <v>38110</v>
      </c>
      <c r="X414" s="34">
        <f t="shared" si="196"/>
        <v>39080</v>
      </c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</row>
    <row r="415" spans="1:34" ht="33.75" customHeight="1">
      <c r="A415" s="4"/>
      <c r="B415" s="55" t="s">
        <v>60</v>
      </c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6"/>
    </row>
    <row r="416" spans="1:34" ht="33.75" customHeight="1">
      <c r="A416" s="4"/>
      <c r="B416" s="57" t="s">
        <v>26</v>
      </c>
      <c r="C416" s="59" t="s">
        <v>27</v>
      </c>
      <c r="D416" s="54" t="s">
        <v>28</v>
      </c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6"/>
    </row>
    <row r="417" spans="1:34" ht="33.75" customHeight="1">
      <c r="A417" s="4"/>
      <c r="B417" s="58"/>
      <c r="C417" s="60"/>
      <c r="D417" s="29">
        <v>0</v>
      </c>
      <c r="E417" s="29">
        <v>1</v>
      </c>
      <c r="F417" s="29">
        <v>2</v>
      </c>
      <c r="G417" s="29">
        <v>3</v>
      </c>
      <c r="H417" s="29">
        <v>4</v>
      </c>
      <c r="I417" s="29">
        <v>5</v>
      </c>
      <c r="J417" s="29">
        <v>6</v>
      </c>
      <c r="K417" s="29">
        <v>7</v>
      </c>
      <c r="L417" s="29">
        <v>8</v>
      </c>
      <c r="M417" s="29">
        <v>9</v>
      </c>
      <c r="N417" s="29">
        <v>10</v>
      </c>
      <c r="O417" s="29">
        <v>11</v>
      </c>
      <c r="P417" s="29">
        <v>12</v>
      </c>
      <c r="Q417" s="29">
        <v>13</v>
      </c>
      <c r="R417" s="29">
        <v>14</v>
      </c>
      <c r="S417" s="29">
        <v>15</v>
      </c>
      <c r="T417" s="29">
        <v>16</v>
      </c>
      <c r="U417" s="29">
        <v>17</v>
      </c>
      <c r="V417" s="29">
        <v>18</v>
      </c>
      <c r="W417" s="29">
        <v>19</v>
      </c>
      <c r="X417" s="29">
        <v>20</v>
      </c>
      <c r="Y417" s="29">
        <v>21</v>
      </c>
      <c r="Z417" s="29">
        <v>22</v>
      </c>
      <c r="AA417" s="29">
        <v>23</v>
      </c>
      <c r="AB417" s="29">
        <v>24</v>
      </c>
      <c r="AC417" s="29">
        <v>25</v>
      </c>
      <c r="AD417" s="29">
        <v>26</v>
      </c>
      <c r="AE417" s="29">
        <v>27</v>
      </c>
      <c r="AF417" s="29">
        <v>28</v>
      </c>
      <c r="AG417" s="29">
        <v>29</v>
      </c>
      <c r="AH417" s="29">
        <v>30</v>
      </c>
    </row>
    <row r="418" spans="1:34" ht="33.75" customHeight="1">
      <c r="A418" s="4"/>
      <c r="B418" s="30" t="s">
        <v>235</v>
      </c>
      <c r="C418" s="31" t="s">
        <v>24</v>
      </c>
      <c r="D418" s="29">
        <v>2300</v>
      </c>
      <c r="E418" s="29">
        <f>D418+100</f>
        <v>2400</v>
      </c>
      <c r="F418" s="29">
        <f>E418+100</f>
        <v>2500</v>
      </c>
      <c r="G418" s="29">
        <f>F418+100</f>
        <v>2600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</row>
    <row r="419" spans="1:34" ht="33.75" customHeight="1">
      <c r="A419" s="4"/>
      <c r="B419" s="39" t="s">
        <v>236</v>
      </c>
      <c r="C419" s="40" t="s">
        <v>22</v>
      </c>
      <c r="D419" s="29">
        <v>2600</v>
      </c>
      <c r="E419" s="29">
        <v>2725</v>
      </c>
      <c r="F419" s="29">
        <v>2850</v>
      </c>
      <c r="G419" s="29">
        <v>2975</v>
      </c>
      <c r="H419" s="29">
        <v>3100</v>
      </c>
      <c r="I419" s="29">
        <v>3225</v>
      </c>
      <c r="J419" s="29">
        <v>3350</v>
      </c>
      <c r="K419" s="29">
        <v>3475</v>
      </c>
      <c r="L419" s="29">
        <v>3600</v>
      </c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</row>
    <row r="420" spans="1:34" ht="33.75" customHeight="1">
      <c r="A420" s="4"/>
      <c r="B420" s="30" t="s">
        <v>237</v>
      </c>
      <c r="C420" s="37" t="s">
        <v>19</v>
      </c>
      <c r="D420" s="29">
        <v>3800</v>
      </c>
      <c r="E420" s="29">
        <f>D420+180</f>
        <v>3980</v>
      </c>
      <c r="F420" s="29">
        <f aca="true" t="shared" si="197" ref="F420:L420">E420+180</f>
        <v>4160</v>
      </c>
      <c r="G420" s="29">
        <f t="shared" si="197"/>
        <v>4340</v>
      </c>
      <c r="H420" s="29">
        <f t="shared" si="197"/>
        <v>4520</v>
      </c>
      <c r="I420" s="29">
        <f t="shared" si="197"/>
        <v>4700</v>
      </c>
      <c r="J420" s="29">
        <f t="shared" si="197"/>
        <v>4880</v>
      </c>
      <c r="K420" s="29">
        <f t="shared" si="197"/>
        <v>5060</v>
      </c>
      <c r="L420" s="29">
        <f t="shared" si="197"/>
        <v>5240</v>
      </c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</row>
    <row r="421" spans="1:34" ht="33.75" customHeight="1">
      <c r="A421" s="4"/>
      <c r="B421" s="30" t="s">
        <v>13</v>
      </c>
      <c r="C421" s="31" t="s">
        <v>18</v>
      </c>
      <c r="D421" s="29">
        <f>D420*10/100</f>
        <v>380</v>
      </c>
      <c r="E421" s="29">
        <f aca="true" t="shared" si="198" ref="E421:L421">E420*10/100</f>
        <v>398</v>
      </c>
      <c r="F421" s="29">
        <f t="shared" si="198"/>
        <v>416</v>
      </c>
      <c r="G421" s="29">
        <f t="shared" si="198"/>
        <v>434</v>
      </c>
      <c r="H421" s="29">
        <f t="shared" si="198"/>
        <v>452</v>
      </c>
      <c r="I421" s="29">
        <f t="shared" si="198"/>
        <v>470</v>
      </c>
      <c r="J421" s="29">
        <f t="shared" si="198"/>
        <v>488</v>
      </c>
      <c r="K421" s="29">
        <f t="shared" si="198"/>
        <v>506</v>
      </c>
      <c r="L421" s="29">
        <f t="shared" si="198"/>
        <v>524</v>
      </c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</row>
    <row r="422" spans="1:34" ht="33.75" customHeight="1">
      <c r="A422" s="4"/>
      <c r="B422" s="30" t="s">
        <v>13</v>
      </c>
      <c r="C422" s="31" t="s">
        <v>17</v>
      </c>
      <c r="D422" s="29">
        <f>D421*13.5/10</f>
        <v>513</v>
      </c>
      <c r="E422" s="29">
        <v>537</v>
      </c>
      <c r="F422" s="29">
        <v>562</v>
      </c>
      <c r="G422" s="29">
        <v>586</v>
      </c>
      <c r="H422" s="29">
        <v>610</v>
      </c>
      <c r="I422" s="29">
        <v>635</v>
      </c>
      <c r="J422" s="29">
        <v>659</v>
      </c>
      <c r="K422" s="29">
        <v>683</v>
      </c>
      <c r="L422" s="29">
        <v>707</v>
      </c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</row>
    <row r="423" spans="1:34" ht="33.75" customHeight="1">
      <c r="A423" s="4"/>
      <c r="B423" s="30" t="s">
        <v>238</v>
      </c>
      <c r="C423" s="31" t="s">
        <v>15</v>
      </c>
      <c r="D423" s="29">
        <v>4900</v>
      </c>
      <c r="E423" s="29">
        <f>D423+235</f>
        <v>5135</v>
      </c>
      <c r="F423" s="29">
        <f aca="true" t="shared" si="199" ref="F423:L423">E423+235</f>
        <v>5370</v>
      </c>
      <c r="G423" s="29">
        <f t="shared" si="199"/>
        <v>5605</v>
      </c>
      <c r="H423" s="29">
        <f t="shared" si="199"/>
        <v>5840</v>
      </c>
      <c r="I423" s="29">
        <f t="shared" si="199"/>
        <v>6075</v>
      </c>
      <c r="J423" s="29">
        <f t="shared" si="199"/>
        <v>6310</v>
      </c>
      <c r="K423" s="29">
        <f t="shared" si="199"/>
        <v>6545</v>
      </c>
      <c r="L423" s="29">
        <f t="shared" si="199"/>
        <v>6780</v>
      </c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</row>
    <row r="424" spans="1:34" ht="33.75" customHeight="1">
      <c r="A424" s="4"/>
      <c r="B424" s="30" t="s">
        <v>13</v>
      </c>
      <c r="C424" s="32" t="s">
        <v>14</v>
      </c>
      <c r="D424" s="29">
        <v>103</v>
      </c>
      <c r="E424" s="29">
        <v>108</v>
      </c>
      <c r="F424" s="29">
        <v>113</v>
      </c>
      <c r="G424" s="29">
        <v>118</v>
      </c>
      <c r="H424" s="29">
        <v>123</v>
      </c>
      <c r="I424" s="29">
        <v>128</v>
      </c>
      <c r="J424" s="29">
        <v>133</v>
      </c>
      <c r="K424" s="29">
        <v>137</v>
      </c>
      <c r="L424" s="29">
        <v>142</v>
      </c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</row>
    <row r="425" spans="1:34" ht="33.75" customHeight="1">
      <c r="A425" s="4"/>
      <c r="B425" s="30" t="s">
        <v>69</v>
      </c>
      <c r="C425" s="32" t="s">
        <v>70</v>
      </c>
      <c r="D425" s="29">
        <f>D423*10/100</f>
        <v>490</v>
      </c>
      <c r="E425" s="29">
        <v>514</v>
      </c>
      <c r="F425" s="29">
        <f aca="true" t="shared" si="200" ref="F425:L425">F423*10/100</f>
        <v>537</v>
      </c>
      <c r="G425" s="29">
        <v>561</v>
      </c>
      <c r="H425" s="29">
        <f t="shared" si="200"/>
        <v>584</v>
      </c>
      <c r="I425" s="29">
        <v>608</v>
      </c>
      <c r="J425" s="29">
        <f t="shared" si="200"/>
        <v>631</v>
      </c>
      <c r="K425" s="29">
        <v>655</v>
      </c>
      <c r="L425" s="29">
        <f t="shared" si="200"/>
        <v>678</v>
      </c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</row>
    <row r="426" spans="1:34" ht="33.75" customHeight="1">
      <c r="A426" s="4"/>
      <c r="B426" s="30" t="s">
        <v>239</v>
      </c>
      <c r="C426" s="37" t="s">
        <v>8</v>
      </c>
      <c r="D426" s="29">
        <v>6810</v>
      </c>
      <c r="E426" s="29">
        <f>D426+325</f>
        <v>7135</v>
      </c>
      <c r="F426" s="29">
        <f aca="true" t="shared" si="201" ref="F426:N426">E426+325</f>
        <v>7460</v>
      </c>
      <c r="G426" s="29">
        <f t="shared" si="201"/>
        <v>7785</v>
      </c>
      <c r="H426" s="29">
        <f t="shared" si="201"/>
        <v>8110</v>
      </c>
      <c r="I426" s="29">
        <f t="shared" si="201"/>
        <v>8435</v>
      </c>
      <c r="J426" s="29">
        <f t="shared" si="201"/>
        <v>8760</v>
      </c>
      <c r="K426" s="29">
        <f t="shared" si="201"/>
        <v>9085</v>
      </c>
      <c r="L426" s="29">
        <f t="shared" si="201"/>
        <v>9410</v>
      </c>
      <c r="M426" s="29">
        <f t="shared" si="201"/>
        <v>9735</v>
      </c>
      <c r="N426" s="29">
        <f t="shared" si="201"/>
        <v>10060</v>
      </c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</row>
    <row r="427" spans="1:34" ht="33.75" customHeight="1">
      <c r="A427" s="4"/>
      <c r="B427" s="30" t="s">
        <v>240</v>
      </c>
      <c r="C427" s="31" t="s">
        <v>7</v>
      </c>
      <c r="D427" s="29">
        <v>9195</v>
      </c>
      <c r="E427" s="29">
        <v>9195</v>
      </c>
      <c r="F427" s="29">
        <v>9195</v>
      </c>
      <c r="G427" s="29">
        <v>9635</v>
      </c>
      <c r="H427" s="29">
        <v>10075</v>
      </c>
      <c r="I427" s="29">
        <v>10515</v>
      </c>
      <c r="J427" s="29">
        <v>10515</v>
      </c>
      <c r="K427" s="29">
        <v>10955</v>
      </c>
      <c r="L427" s="29">
        <v>11395</v>
      </c>
      <c r="M427" s="29">
        <v>11835</v>
      </c>
      <c r="N427" s="29">
        <v>12275</v>
      </c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</row>
    <row r="428" spans="1:34" ht="33.75" customHeight="1">
      <c r="A428" s="4"/>
      <c r="B428" s="30" t="s">
        <v>241</v>
      </c>
      <c r="C428" s="31" t="s">
        <v>204</v>
      </c>
      <c r="D428" s="29">
        <v>9195</v>
      </c>
      <c r="E428" s="29">
        <f>D428+440</f>
        <v>9635</v>
      </c>
      <c r="F428" s="29">
        <f aca="true" t="shared" si="202" ref="F428:N428">E428+440</f>
        <v>10075</v>
      </c>
      <c r="G428" s="29">
        <f t="shared" si="202"/>
        <v>10515</v>
      </c>
      <c r="H428" s="29">
        <f t="shared" si="202"/>
        <v>10955</v>
      </c>
      <c r="I428" s="29">
        <f t="shared" si="202"/>
        <v>11395</v>
      </c>
      <c r="J428" s="29">
        <f t="shared" si="202"/>
        <v>11835</v>
      </c>
      <c r="K428" s="29">
        <f t="shared" si="202"/>
        <v>12275</v>
      </c>
      <c r="L428" s="29">
        <f t="shared" si="202"/>
        <v>12715</v>
      </c>
      <c r="M428" s="29">
        <f t="shared" si="202"/>
        <v>13155</v>
      </c>
      <c r="N428" s="29">
        <f t="shared" si="202"/>
        <v>13595</v>
      </c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</row>
    <row r="429" spans="1:34" ht="33.75" customHeight="1">
      <c r="A429" s="4"/>
      <c r="B429" s="30" t="s">
        <v>242</v>
      </c>
      <c r="C429" s="31" t="s">
        <v>5</v>
      </c>
      <c r="D429" s="29">
        <v>14710</v>
      </c>
      <c r="E429" s="29">
        <f>D429+950</f>
        <v>15660</v>
      </c>
      <c r="F429" s="29">
        <f aca="true" t="shared" si="203" ref="F429:R429">E429+950</f>
        <v>16610</v>
      </c>
      <c r="G429" s="29">
        <f t="shared" si="203"/>
        <v>17560</v>
      </c>
      <c r="H429" s="29">
        <f t="shared" si="203"/>
        <v>18510</v>
      </c>
      <c r="I429" s="29">
        <f t="shared" si="203"/>
        <v>19460</v>
      </c>
      <c r="J429" s="29">
        <f t="shared" si="203"/>
        <v>20410</v>
      </c>
      <c r="K429" s="29">
        <f t="shared" si="203"/>
        <v>21360</v>
      </c>
      <c r="L429" s="29">
        <f t="shared" si="203"/>
        <v>22310</v>
      </c>
      <c r="M429" s="29">
        <f t="shared" si="203"/>
        <v>23260</v>
      </c>
      <c r="N429" s="29">
        <f t="shared" si="203"/>
        <v>24210</v>
      </c>
      <c r="O429" s="29">
        <f t="shared" si="203"/>
        <v>25160</v>
      </c>
      <c r="P429" s="29">
        <f t="shared" si="203"/>
        <v>26110</v>
      </c>
      <c r="Q429" s="29">
        <f t="shared" si="203"/>
        <v>27060</v>
      </c>
      <c r="R429" s="29">
        <f t="shared" si="203"/>
        <v>28010</v>
      </c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</row>
    <row r="430" spans="1:34" ht="33.75" customHeight="1">
      <c r="A430" s="4"/>
      <c r="B430" s="30" t="s">
        <v>243</v>
      </c>
      <c r="C430" s="31" t="s">
        <v>2</v>
      </c>
      <c r="D430" s="29">
        <v>16915</v>
      </c>
      <c r="E430" s="29">
        <f>D430+1095</f>
        <v>18010</v>
      </c>
      <c r="F430" s="29">
        <f aca="true" t="shared" si="204" ref="F430:R430">E430+1095</f>
        <v>19105</v>
      </c>
      <c r="G430" s="29">
        <f t="shared" si="204"/>
        <v>20200</v>
      </c>
      <c r="H430" s="29">
        <f t="shared" si="204"/>
        <v>21295</v>
      </c>
      <c r="I430" s="29">
        <f t="shared" si="204"/>
        <v>22390</v>
      </c>
      <c r="J430" s="29">
        <f t="shared" si="204"/>
        <v>23485</v>
      </c>
      <c r="K430" s="29">
        <f t="shared" si="204"/>
        <v>24580</v>
      </c>
      <c r="L430" s="29">
        <f t="shared" si="204"/>
        <v>25675</v>
      </c>
      <c r="M430" s="29">
        <f t="shared" si="204"/>
        <v>26770</v>
      </c>
      <c r="N430" s="29">
        <f t="shared" si="204"/>
        <v>27865</v>
      </c>
      <c r="O430" s="29">
        <f t="shared" si="204"/>
        <v>28960</v>
      </c>
      <c r="P430" s="29">
        <f t="shared" si="204"/>
        <v>30055</v>
      </c>
      <c r="Q430" s="29">
        <f t="shared" si="204"/>
        <v>31150</v>
      </c>
      <c r="R430" s="29">
        <f t="shared" si="204"/>
        <v>32245</v>
      </c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</row>
    <row r="431" spans="1:34" ht="33.75" customHeight="1">
      <c r="A431" s="4"/>
      <c r="B431" s="30" t="s">
        <v>244</v>
      </c>
      <c r="C431" s="31" t="s">
        <v>3</v>
      </c>
      <c r="D431" s="29">
        <v>19455</v>
      </c>
      <c r="E431" s="29">
        <f>D431+1260</f>
        <v>20715</v>
      </c>
      <c r="F431" s="29">
        <f aca="true" t="shared" si="205" ref="F431:R431">E431+1260</f>
        <v>21975</v>
      </c>
      <c r="G431" s="29">
        <f t="shared" si="205"/>
        <v>23235</v>
      </c>
      <c r="H431" s="29">
        <f t="shared" si="205"/>
        <v>24495</v>
      </c>
      <c r="I431" s="29">
        <f t="shared" si="205"/>
        <v>25755</v>
      </c>
      <c r="J431" s="29">
        <f t="shared" si="205"/>
        <v>27015</v>
      </c>
      <c r="K431" s="29">
        <f t="shared" si="205"/>
        <v>28275</v>
      </c>
      <c r="L431" s="29">
        <f t="shared" si="205"/>
        <v>29535</v>
      </c>
      <c r="M431" s="29">
        <f t="shared" si="205"/>
        <v>30795</v>
      </c>
      <c r="N431" s="29">
        <f t="shared" si="205"/>
        <v>32055</v>
      </c>
      <c r="O431" s="29">
        <f t="shared" si="205"/>
        <v>33315</v>
      </c>
      <c r="P431" s="29">
        <f t="shared" si="205"/>
        <v>34575</v>
      </c>
      <c r="Q431" s="29">
        <f t="shared" si="205"/>
        <v>35835</v>
      </c>
      <c r="R431" s="29">
        <f t="shared" si="205"/>
        <v>37095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</row>
    <row r="432" spans="1:34" ht="33.75" customHeight="1">
      <c r="A432" s="4"/>
      <c r="B432" s="33" t="s">
        <v>336</v>
      </c>
      <c r="C432" s="31" t="s">
        <v>319</v>
      </c>
      <c r="D432" s="34">
        <v>23345</v>
      </c>
      <c r="E432" s="34">
        <f>D432+1510</f>
        <v>24855</v>
      </c>
      <c r="F432" s="34">
        <f aca="true" t="shared" si="206" ref="F432:R432">E432+1510</f>
        <v>26365</v>
      </c>
      <c r="G432" s="34">
        <f t="shared" si="206"/>
        <v>27875</v>
      </c>
      <c r="H432" s="34">
        <f t="shared" si="206"/>
        <v>29385</v>
      </c>
      <c r="I432" s="34">
        <f t="shared" si="206"/>
        <v>30895</v>
      </c>
      <c r="J432" s="34">
        <f t="shared" si="206"/>
        <v>32405</v>
      </c>
      <c r="K432" s="34">
        <f t="shared" si="206"/>
        <v>33915</v>
      </c>
      <c r="L432" s="34">
        <f t="shared" si="206"/>
        <v>35425</v>
      </c>
      <c r="M432" s="34">
        <f t="shared" si="206"/>
        <v>36935</v>
      </c>
      <c r="N432" s="34">
        <f t="shared" si="206"/>
        <v>38445</v>
      </c>
      <c r="O432" s="34">
        <f t="shared" si="206"/>
        <v>39955</v>
      </c>
      <c r="P432" s="34">
        <f t="shared" si="206"/>
        <v>41465</v>
      </c>
      <c r="Q432" s="34">
        <f t="shared" si="206"/>
        <v>42975</v>
      </c>
      <c r="R432" s="34">
        <f t="shared" si="206"/>
        <v>44485</v>
      </c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8"/>
    </row>
    <row r="433" spans="1:34" ht="33.75" customHeight="1">
      <c r="A433" s="4"/>
      <c r="B433" s="55" t="s">
        <v>61</v>
      </c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6"/>
    </row>
    <row r="434" spans="1:34" ht="33.75" customHeight="1">
      <c r="A434" s="4"/>
      <c r="B434" s="57" t="s">
        <v>26</v>
      </c>
      <c r="C434" s="59" t="s">
        <v>27</v>
      </c>
      <c r="D434" s="54" t="s">
        <v>28</v>
      </c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6"/>
    </row>
    <row r="435" spans="1:34" ht="33.75" customHeight="1">
      <c r="A435" s="4"/>
      <c r="B435" s="58"/>
      <c r="C435" s="60"/>
      <c r="D435" s="29">
        <v>0</v>
      </c>
      <c r="E435" s="29">
        <v>1</v>
      </c>
      <c r="F435" s="29">
        <v>2</v>
      </c>
      <c r="G435" s="29">
        <v>3</v>
      </c>
      <c r="H435" s="29">
        <v>4</v>
      </c>
      <c r="I435" s="29">
        <v>5</v>
      </c>
      <c r="J435" s="29">
        <v>6</v>
      </c>
      <c r="K435" s="29">
        <v>7</v>
      </c>
      <c r="L435" s="29">
        <v>8</v>
      </c>
      <c r="M435" s="29">
        <v>9</v>
      </c>
      <c r="N435" s="29">
        <v>10</v>
      </c>
      <c r="O435" s="29">
        <v>11</v>
      </c>
      <c r="P435" s="29">
        <v>12</v>
      </c>
      <c r="Q435" s="29">
        <v>13</v>
      </c>
      <c r="R435" s="29">
        <v>14</v>
      </c>
      <c r="S435" s="29">
        <v>15</v>
      </c>
      <c r="T435" s="29">
        <v>16</v>
      </c>
      <c r="U435" s="29">
        <v>17</v>
      </c>
      <c r="V435" s="29">
        <v>18</v>
      </c>
      <c r="W435" s="29">
        <v>19</v>
      </c>
      <c r="X435" s="29">
        <v>20</v>
      </c>
      <c r="Y435" s="29">
        <v>21</v>
      </c>
      <c r="Z435" s="29">
        <v>22</v>
      </c>
      <c r="AA435" s="29">
        <v>23</v>
      </c>
      <c r="AB435" s="29">
        <v>24</v>
      </c>
      <c r="AC435" s="29">
        <v>25</v>
      </c>
      <c r="AD435" s="29">
        <v>26</v>
      </c>
      <c r="AE435" s="29">
        <v>27</v>
      </c>
      <c r="AF435" s="29">
        <v>28</v>
      </c>
      <c r="AG435" s="29">
        <v>29</v>
      </c>
      <c r="AH435" s="29">
        <v>30</v>
      </c>
    </row>
    <row r="436" spans="1:34" ht="33.75" customHeight="1">
      <c r="A436" s="4"/>
      <c r="B436" s="30">
        <v>2750</v>
      </c>
      <c r="C436" s="31" t="s">
        <v>24</v>
      </c>
      <c r="D436" s="29">
        <v>2750</v>
      </c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</row>
    <row r="437" spans="1:34" ht="33.75" customHeight="1">
      <c r="A437" s="4"/>
      <c r="B437" s="36" t="s">
        <v>245</v>
      </c>
      <c r="C437" s="37" t="s">
        <v>22</v>
      </c>
      <c r="D437" s="29">
        <v>3000</v>
      </c>
      <c r="E437" s="29">
        <f>D437+150</f>
        <v>3150</v>
      </c>
      <c r="F437" s="29">
        <f aca="true" t="shared" si="207" ref="F437:L437">E437+150</f>
        <v>3300</v>
      </c>
      <c r="G437" s="29">
        <f t="shared" si="207"/>
        <v>3450</v>
      </c>
      <c r="H437" s="29">
        <f t="shared" si="207"/>
        <v>3600</v>
      </c>
      <c r="I437" s="29">
        <f t="shared" si="207"/>
        <v>3750</v>
      </c>
      <c r="J437" s="29">
        <f t="shared" si="207"/>
        <v>3900</v>
      </c>
      <c r="K437" s="29">
        <f t="shared" si="207"/>
        <v>4050</v>
      </c>
      <c r="L437" s="29">
        <f t="shared" si="207"/>
        <v>4200</v>
      </c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</row>
    <row r="438" spans="1:34" ht="33.75" customHeight="1">
      <c r="A438" s="4"/>
      <c r="B438" s="30" t="s">
        <v>246</v>
      </c>
      <c r="C438" s="37" t="s">
        <v>19</v>
      </c>
      <c r="D438" s="29">
        <v>4200</v>
      </c>
      <c r="E438" s="29">
        <f>D438+225</f>
        <v>4425</v>
      </c>
      <c r="F438" s="29">
        <f aca="true" t="shared" si="208" ref="F438:L438">E438+225</f>
        <v>4650</v>
      </c>
      <c r="G438" s="29">
        <f t="shared" si="208"/>
        <v>4875</v>
      </c>
      <c r="H438" s="29">
        <f t="shared" si="208"/>
        <v>5100</v>
      </c>
      <c r="I438" s="29">
        <f t="shared" si="208"/>
        <v>5325</v>
      </c>
      <c r="J438" s="29">
        <f t="shared" si="208"/>
        <v>5550</v>
      </c>
      <c r="K438" s="29">
        <f t="shared" si="208"/>
        <v>5775</v>
      </c>
      <c r="L438" s="29">
        <f t="shared" si="208"/>
        <v>6000</v>
      </c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</row>
    <row r="439" spans="1:34" ht="33.75" customHeight="1">
      <c r="A439" s="4"/>
      <c r="B439" s="30" t="s">
        <v>13</v>
      </c>
      <c r="C439" s="31" t="s">
        <v>18</v>
      </c>
      <c r="D439" s="29">
        <f>D438*10/100</f>
        <v>420</v>
      </c>
      <c r="E439" s="29">
        <v>443</v>
      </c>
      <c r="F439" s="29">
        <f aca="true" t="shared" si="209" ref="F439:L439">F438*10/100</f>
        <v>465</v>
      </c>
      <c r="G439" s="29">
        <v>488</v>
      </c>
      <c r="H439" s="29">
        <f t="shared" si="209"/>
        <v>510</v>
      </c>
      <c r="I439" s="29">
        <v>533</v>
      </c>
      <c r="J439" s="29">
        <f t="shared" si="209"/>
        <v>555</v>
      </c>
      <c r="K439" s="29">
        <v>578</v>
      </c>
      <c r="L439" s="29">
        <f t="shared" si="209"/>
        <v>600</v>
      </c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</row>
    <row r="440" spans="1:34" ht="33.75" customHeight="1">
      <c r="A440" s="4"/>
      <c r="B440" s="30" t="s">
        <v>13</v>
      </c>
      <c r="C440" s="31" t="s">
        <v>17</v>
      </c>
      <c r="D440" s="29">
        <f>D439*13.5/10</f>
        <v>567</v>
      </c>
      <c r="E440" s="29">
        <v>598</v>
      </c>
      <c r="F440" s="29">
        <v>628</v>
      </c>
      <c r="G440" s="29">
        <v>659</v>
      </c>
      <c r="H440" s="29">
        <v>689</v>
      </c>
      <c r="I440" s="29">
        <v>719</v>
      </c>
      <c r="J440" s="29">
        <v>749</v>
      </c>
      <c r="K440" s="29">
        <v>780</v>
      </c>
      <c r="L440" s="29">
        <f>L439*13.5/10</f>
        <v>810</v>
      </c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</row>
    <row r="441" spans="1:34" ht="33.75" customHeight="1">
      <c r="A441" s="4"/>
      <c r="B441" s="30" t="s">
        <v>247</v>
      </c>
      <c r="C441" s="31" t="s">
        <v>15</v>
      </c>
      <c r="D441" s="29">
        <v>5420</v>
      </c>
      <c r="E441" s="29">
        <f>D441+290</f>
        <v>5710</v>
      </c>
      <c r="F441" s="29">
        <f aca="true" t="shared" si="210" ref="F441:L441">E441+290</f>
        <v>6000</v>
      </c>
      <c r="G441" s="29">
        <f t="shared" si="210"/>
        <v>6290</v>
      </c>
      <c r="H441" s="29">
        <f t="shared" si="210"/>
        <v>6580</v>
      </c>
      <c r="I441" s="29">
        <f t="shared" si="210"/>
        <v>6870</v>
      </c>
      <c r="J441" s="29">
        <f t="shared" si="210"/>
        <v>7160</v>
      </c>
      <c r="K441" s="29">
        <f t="shared" si="210"/>
        <v>7450</v>
      </c>
      <c r="L441" s="29">
        <f t="shared" si="210"/>
        <v>7740</v>
      </c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</row>
    <row r="442" spans="1:34" ht="33.75" customHeight="1">
      <c r="A442" s="4"/>
      <c r="B442" s="30" t="s">
        <v>13</v>
      </c>
      <c r="C442" s="32" t="s">
        <v>14</v>
      </c>
      <c r="D442" s="29">
        <v>114</v>
      </c>
      <c r="E442" s="29">
        <v>120</v>
      </c>
      <c r="F442" s="29">
        <v>126</v>
      </c>
      <c r="G442" s="29">
        <v>132</v>
      </c>
      <c r="H442" s="29">
        <v>138</v>
      </c>
      <c r="I442" s="29">
        <v>144</v>
      </c>
      <c r="J442" s="29">
        <v>150</v>
      </c>
      <c r="K442" s="29">
        <v>156</v>
      </c>
      <c r="L442" s="29">
        <v>163</v>
      </c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</row>
    <row r="443" spans="1:34" ht="33.75" customHeight="1">
      <c r="A443" s="4"/>
      <c r="B443" s="30" t="s">
        <v>69</v>
      </c>
      <c r="C443" s="32" t="s">
        <v>70</v>
      </c>
      <c r="D443" s="29">
        <f>D441*10/100</f>
        <v>542</v>
      </c>
      <c r="E443" s="29">
        <f aca="true" t="shared" si="211" ref="E443:L443">E441*10/100</f>
        <v>571</v>
      </c>
      <c r="F443" s="29">
        <f t="shared" si="211"/>
        <v>600</v>
      </c>
      <c r="G443" s="29">
        <f t="shared" si="211"/>
        <v>629</v>
      </c>
      <c r="H443" s="29">
        <f t="shared" si="211"/>
        <v>658</v>
      </c>
      <c r="I443" s="29">
        <f t="shared" si="211"/>
        <v>687</v>
      </c>
      <c r="J443" s="29">
        <f t="shared" si="211"/>
        <v>716</v>
      </c>
      <c r="K443" s="29">
        <f t="shared" si="211"/>
        <v>745</v>
      </c>
      <c r="L443" s="29">
        <f t="shared" si="211"/>
        <v>774</v>
      </c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</row>
    <row r="444" spans="1:34" ht="33.75" customHeight="1">
      <c r="A444" s="4"/>
      <c r="B444" s="30" t="s">
        <v>248</v>
      </c>
      <c r="C444" s="37" t="s">
        <v>8</v>
      </c>
      <c r="D444" s="29">
        <v>7535</v>
      </c>
      <c r="E444" s="29">
        <f>D444+405</f>
        <v>7940</v>
      </c>
      <c r="F444" s="29">
        <f aca="true" t="shared" si="212" ref="F444:N444">E444+405</f>
        <v>8345</v>
      </c>
      <c r="G444" s="29">
        <f t="shared" si="212"/>
        <v>8750</v>
      </c>
      <c r="H444" s="29">
        <f t="shared" si="212"/>
        <v>9155</v>
      </c>
      <c r="I444" s="29">
        <f t="shared" si="212"/>
        <v>9560</v>
      </c>
      <c r="J444" s="29">
        <f t="shared" si="212"/>
        <v>9965</v>
      </c>
      <c r="K444" s="29">
        <f t="shared" si="212"/>
        <v>10370</v>
      </c>
      <c r="L444" s="29">
        <f t="shared" si="212"/>
        <v>10775</v>
      </c>
      <c r="M444" s="29">
        <f t="shared" si="212"/>
        <v>11180</v>
      </c>
      <c r="N444" s="29">
        <f t="shared" si="212"/>
        <v>11585</v>
      </c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</row>
    <row r="445" spans="1:34" ht="33.75" customHeight="1">
      <c r="A445" s="4"/>
      <c r="B445" s="30" t="s">
        <v>249</v>
      </c>
      <c r="C445" s="31" t="s">
        <v>7</v>
      </c>
      <c r="D445" s="29">
        <v>10190</v>
      </c>
      <c r="E445" s="29">
        <v>10190</v>
      </c>
      <c r="F445" s="29">
        <v>10190</v>
      </c>
      <c r="G445" s="29">
        <v>10735</v>
      </c>
      <c r="H445" s="29">
        <v>11280</v>
      </c>
      <c r="I445" s="29">
        <v>11825</v>
      </c>
      <c r="J445" s="29">
        <v>12370</v>
      </c>
      <c r="K445" s="29">
        <v>12915</v>
      </c>
      <c r="L445" s="29">
        <v>13460</v>
      </c>
      <c r="M445" s="29">
        <v>13460</v>
      </c>
      <c r="N445" s="29">
        <v>14005</v>
      </c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</row>
    <row r="446" spans="1:34" ht="33.75" customHeight="1">
      <c r="A446" s="4"/>
      <c r="B446" s="30" t="s">
        <v>250</v>
      </c>
      <c r="C446" s="31" t="s">
        <v>204</v>
      </c>
      <c r="D446" s="29">
        <v>10190</v>
      </c>
      <c r="E446" s="29">
        <f>D446+545</f>
        <v>10735</v>
      </c>
      <c r="F446" s="29">
        <f aca="true" t="shared" si="213" ref="F446:N446">E446+545</f>
        <v>11280</v>
      </c>
      <c r="G446" s="29">
        <f t="shared" si="213"/>
        <v>11825</v>
      </c>
      <c r="H446" s="29">
        <f t="shared" si="213"/>
        <v>12370</v>
      </c>
      <c r="I446" s="29">
        <f t="shared" si="213"/>
        <v>12915</v>
      </c>
      <c r="J446" s="29">
        <f t="shared" si="213"/>
        <v>13460</v>
      </c>
      <c r="K446" s="29">
        <f t="shared" si="213"/>
        <v>14005</v>
      </c>
      <c r="L446" s="29">
        <f t="shared" si="213"/>
        <v>14550</v>
      </c>
      <c r="M446" s="29">
        <f t="shared" si="213"/>
        <v>15095</v>
      </c>
      <c r="N446" s="29">
        <f t="shared" si="213"/>
        <v>15640</v>
      </c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</row>
    <row r="447" spans="1:34" ht="33.75" customHeight="1">
      <c r="A447" s="4"/>
      <c r="B447" s="30" t="s">
        <v>251</v>
      </c>
      <c r="C447" s="31" t="s">
        <v>5</v>
      </c>
      <c r="D447" s="29">
        <v>16305</v>
      </c>
      <c r="E447" s="29">
        <f>D447+1070</f>
        <v>17375</v>
      </c>
      <c r="F447" s="29">
        <f aca="true" t="shared" si="214" ref="F447:R447">E447+1070</f>
        <v>18445</v>
      </c>
      <c r="G447" s="29">
        <f t="shared" si="214"/>
        <v>19515</v>
      </c>
      <c r="H447" s="29">
        <f t="shared" si="214"/>
        <v>20585</v>
      </c>
      <c r="I447" s="29">
        <f t="shared" si="214"/>
        <v>21655</v>
      </c>
      <c r="J447" s="29">
        <f t="shared" si="214"/>
        <v>22725</v>
      </c>
      <c r="K447" s="29">
        <f t="shared" si="214"/>
        <v>23795</v>
      </c>
      <c r="L447" s="29">
        <f t="shared" si="214"/>
        <v>24865</v>
      </c>
      <c r="M447" s="29">
        <f t="shared" si="214"/>
        <v>25935</v>
      </c>
      <c r="N447" s="29">
        <f t="shared" si="214"/>
        <v>27005</v>
      </c>
      <c r="O447" s="29">
        <f t="shared" si="214"/>
        <v>28075</v>
      </c>
      <c r="P447" s="29">
        <f t="shared" si="214"/>
        <v>29145</v>
      </c>
      <c r="Q447" s="29">
        <f t="shared" si="214"/>
        <v>30215</v>
      </c>
      <c r="R447" s="29">
        <f t="shared" si="214"/>
        <v>31285</v>
      </c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</row>
    <row r="448" spans="1:34" ht="33.75" customHeight="1">
      <c r="A448" s="4"/>
      <c r="B448" s="30" t="s">
        <v>252</v>
      </c>
      <c r="C448" s="31" t="s">
        <v>2</v>
      </c>
      <c r="D448" s="29">
        <v>18750</v>
      </c>
      <c r="E448" s="29">
        <f>D448+1230</f>
        <v>19980</v>
      </c>
      <c r="F448" s="29">
        <f aca="true" t="shared" si="215" ref="F448:R448">E448+1230</f>
        <v>21210</v>
      </c>
      <c r="G448" s="29">
        <f t="shared" si="215"/>
        <v>22440</v>
      </c>
      <c r="H448" s="29">
        <f t="shared" si="215"/>
        <v>23670</v>
      </c>
      <c r="I448" s="29">
        <f t="shared" si="215"/>
        <v>24900</v>
      </c>
      <c r="J448" s="29">
        <f t="shared" si="215"/>
        <v>26130</v>
      </c>
      <c r="K448" s="29">
        <f t="shared" si="215"/>
        <v>27360</v>
      </c>
      <c r="L448" s="29">
        <f t="shared" si="215"/>
        <v>28590</v>
      </c>
      <c r="M448" s="29">
        <f t="shared" si="215"/>
        <v>29820</v>
      </c>
      <c r="N448" s="29">
        <f t="shared" si="215"/>
        <v>31050</v>
      </c>
      <c r="O448" s="29">
        <f t="shared" si="215"/>
        <v>32280</v>
      </c>
      <c r="P448" s="29">
        <f t="shared" si="215"/>
        <v>33510</v>
      </c>
      <c r="Q448" s="29">
        <f t="shared" si="215"/>
        <v>34740</v>
      </c>
      <c r="R448" s="29">
        <f t="shared" si="215"/>
        <v>35970</v>
      </c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</row>
    <row r="449" spans="1:34" ht="33.75" customHeight="1">
      <c r="A449" s="4"/>
      <c r="B449" s="30" t="s">
        <v>253</v>
      </c>
      <c r="C449" s="31" t="s">
        <v>3</v>
      </c>
      <c r="D449" s="29">
        <v>21565</v>
      </c>
      <c r="E449" s="29">
        <f>D449+1415</f>
        <v>22980</v>
      </c>
      <c r="F449" s="29">
        <f aca="true" t="shared" si="216" ref="F449:R449">E449+1415</f>
        <v>24395</v>
      </c>
      <c r="G449" s="29">
        <f t="shared" si="216"/>
        <v>25810</v>
      </c>
      <c r="H449" s="29">
        <f t="shared" si="216"/>
        <v>27225</v>
      </c>
      <c r="I449" s="29">
        <f t="shared" si="216"/>
        <v>28640</v>
      </c>
      <c r="J449" s="29">
        <f t="shared" si="216"/>
        <v>30055</v>
      </c>
      <c r="K449" s="29">
        <f t="shared" si="216"/>
        <v>31470</v>
      </c>
      <c r="L449" s="29">
        <f t="shared" si="216"/>
        <v>32885</v>
      </c>
      <c r="M449" s="29">
        <f t="shared" si="216"/>
        <v>34300</v>
      </c>
      <c r="N449" s="29">
        <f t="shared" si="216"/>
        <v>35715</v>
      </c>
      <c r="O449" s="29">
        <f t="shared" si="216"/>
        <v>37130</v>
      </c>
      <c r="P449" s="29">
        <f t="shared" si="216"/>
        <v>38545</v>
      </c>
      <c r="Q449" s="29">
        <f t="shared" si="216"/>
        <v>39960</v>
      </c>
      <c r="R449" s="29">
        <f t="shared" si="216"/>
        <v>41375</v>
      </c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</row>
    <row r="450" spans="1:34" ht="33.75" customHeight="1">
      <c r="A450" s="4"/>
      <c r="B450" s="33" t="s">
        <v>337</v>
      </c>
      <c r="C450" s="31" t="s">
        <v>319</v>
      </c>
      <c r="D450" s="34">
        <v>25880</v>
      </c>
      <c r="E450" s="34">
        <f>D450+1700</f>
        <v>27580</v>
      </c>
      <c r="F450" s="34">
        <f aca="true" t="shared" si="217" ref="F450:R450">E450+1700</f>
        <v>29280</v>
      </c>
      <c r="G450" s="34">
        <f t="shared" si="217"/>
        <v>30980</v>
      </c>
      <c r="H450" s="34">
        <f t="shared" si="217"/>
        <v>32680</v>
      </c>
      <c r="I450" s="34">
        <f t="shared" si="217"/>
        <v>34380</v>
      </c>
      <c r="J450" s="34">
        <f t="shared" si="217"/>
        <v>36080</v>
      </c>
      <c r="K450" s="34">
        <f t="shared" si="217"/>
        <v>37780</v>
      </c>
      <c r="L450" s="34">
        <f t="shared" si="217"/>
        <v>39480</v>
      </c>
      <c r="M450" s="34">
        <f t="shared" si="217"/>
        <v>41180</v>
      </c>
      <c r="N450" s="34">
        <f t="shared" si="217"/>
        <v>42880</v>
      </c>
      <c r="O450" s="34">
        <f t="shared" si="217"/>
        <v>44580</v>
      </c>
      <c r="P450" s="34">
        <f t="shared" si="217"/>
        <v>46280</v>
      </c>
      <c r="Q450" s="34">
        <f t="shared" si="217"/>
        <v>47980</v>
      </c>
      <c r="R450" s="34">
        <f t="shared" si="217"/>
        <v>49680</v>
      </c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8"/>
    </row>
    <row r="451" spans="1:34" ht="33.75" customHeight="1">
      <c r="A451" s="4"/>
      <c r="B451" s="54" t="s">
        <v>62</v>
      </c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6"/>
    </row>
    <row r="452" spans="1:34" ht="33.75" customHeight="1">
      <c r="A452" s="4"/>
      <c r="B452" s="57" t="s">
        <v>26</v>
      </c>
      <c r="C452" s="59" t="s">
        <v>27</v>
      </c>
      <c r="D452" s="54" t="s">
        <v>28</v>
      </c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6"/>
    </row>
    <row r="453" spans="1:34" ht="33.75" customHeight="1">
      <c r="A453" s="4"/>
      <c r="B453" s="58"/>
      <c r="C453" s="60"/>
      <c r="D453" s="29">
        <v>0</v>
      </c>
      <c r="E453" s="29">
        <v>1</v>
      </c>
      <c r="F453" s="29">
        <v>2</v>
      </c>
      <c r="G453" s="29">
        <v>3</v>
      </c>
      <c r="H453" s="29">
        <v>4</v>
      </c>
      <c r="I453" s="29">
        <v>5</v>
      </c>
      <c r="J453" s="29">
        <v>6</v>
      </c>
      <c r="K453" s="29">
        <v>7</v>
      </c>
      <c r="L453" s="29">
        <v>8</v>
      </c>
      <c r="M453" s="29">
        <v>9</v>
      </c>
      <c r="N453" s="29">
        <v>10</v>
      </c>
      <c r="O453" s="29">
        <v>11</v>
      </c>
      <c r="P453" s="29">
        <v>12</v>
      </c>
      <c r="Q453" s="29">
        <v>13</v>
      </c>
      <c r="R453" s="29">
        <v>14</v>
      </c>
      <c r="S453" s="29">
        <v>15</v>
      </c>
      <c r="T453" s="29">
        <v>16</v>
      </c>
      <c r="U453" s="29">
        <v>17</v>
      </c>
      <c r="V453" s="29">
        <v>18</v>
      </c>
      <c r="W453" s="29">
        <v>19</v>
      </c>
      <c r="X453" s="29">
        <v>20</v>
      </c>
      <c r="Y453" s="29">
        <v>21</v>
      </c>
      <c r="Z453" s="29">
        <v>22</v>
      </c>
      <c r="AA453" s="29">
        <v>23</v>
      </c>
      <c r="AB453" s="29">
        <v>24</v>
      </c>
      <c r="AC453" s="29">
        <v>25</v>
      </c>
      <c r="AD453" s="29">
        <v>26</v>
      </c>
      <c r="AE453" s="29">
        <v>27</v>
      </c>
      <c r="AF453" s="29">
        <v>28</v>
      </c>
      <c r="AG453" s="29">
        <v>29</v>
      </c>
      <c r="AH453" s="29">
        <v>30</v>
      </c>
    </row>
    <row r="454" spans="1:34" ht="51" customHeight="1">
      <c r="A454" s="4"/>
      <c r="B454" s="30">
        <v>3000</v>
      </c>
      <c r="C454" s="31" t="s">
        <v>24</v>
      </c>
      <c r="D454" s="29">
        <v>3000</v>
      </c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</row>
    <row r="455" spans="1:34" ht="51" customHeight="1">
      <c r="A455" s="4"/>
      <c r="B455" s="36" t="s">
        <v>254</v>
      </c>
      <c r="C455" s="37" t="s">
        <v>22</v>
      </c>
      <c r="D455" s="29">
        <v>3250</v>
      </c>
      <c r="E455" s="29">
        <f>D455+200</f>
        <v>3450</v>
      </c>
      <c r="F455" s="29">
        <f aca="true" t="shared" si="218" ref="F455:L455">E455+200</f>
        <v>3650</v>
      </c>
      <c r="G455" s="29">
        <f t="shared" si="218"/>
        <v>3850</v>
      </c>
      <c r="H455" s="29">
        <f t="shared" si="218"/>
        <v>4050</v>
      </c>
      <c r="I455" s="29">
        <f t="shared" si="218"/>
        <v>4250</v>
      </c>
      <c r="J455" s="29">
        <f t="shared" si="218"/>
        <v>4450</v>
      </c>
      <c r="K455" s="29">
        <f t="shared" si="218"/>
        <v>4650</v>
      </c>
      <c r="L455" s="29">
        <f t="shared" si="218"/>
        <v>4850</v>
      </c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</row>
    <row r="456" spans="1:34" ht="51" customHeight="1">
      <c r="A456" s="4"/>
      <c r="B456" s="30" t="s">
        <v>255</v>
      </c>
      <c r="C456" s="37" t="s">
        <v>19</v>
      </c>
      <c r="D456" s="29">
        <v>4500</v>
      </c>
      <c r="E456" s="29">
        <f>D456+250</f>
        <v>4750</v>
      </c>
      <c r="F456" s="29">
        <f aca="true" t="shared" si="219" ref="F456:L456">E456+250</f>
        <v>5000</v>
      </c>
      <c r="G456" s="29">
        <f t="shared" si="219"/>
        <v>5250</v>
      </c>
      <c r="H456" s="29">
        <f t="shared" si="219"/>
        <v>5500</v>
      </c>
      <c r="I456" s="29">
        <f t="shared" si="219"/>
        <v>5750</v>
      </c>
      <c r="J456" s="29">
        <f t="shared" si="219"/>
        <v>6000</v>
      </c>
      <c r="K456" s="29">
        <f t="shared" si="219"/>
        <v>6250</v>
      </c>
      <c r="L456" s="29">
        <f t="shared" si="219"/>
        <v>6500</v>
      </c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</row>
    <row r="457" spans="1:34" ht="51" customHeight="1">
      <c r="A457" s="4"/>
      <c r="B457" s="30" t="s">
        <v>13</v>
      </c>
      <c r="C457" s="31" t="s">
        <v>18</v>
      </c>
      <c r="D457" s="29">
        <f>D456*10/100</f>
        <v>450</v>
      </c>
      <c r="E457" s="29">
        <f aca="true" t="shared" si="220" ref="E457:L457">E456*10/100</f>
        <v>475</v>
      </c>
      <c r="F457" s="29">
        <f t="shared" si="220"/>
        <v>500</v>
      </c>
      <c r="G457" s="29">
        <f t="shared" si="220"/>
        <v>525</v>
      </c>
      <c r="H457" s="29">
        <f t="shared" si="220"/>
        <v>550</v>
      </c>
      <c r="I457" s="29">
        <f t="shared" si="220"/>
        <v>575</v>
      </c>
      <c r="J457" s="29">
        <f t="shared" si="220"/>
        <v>600</v>
      </c>
      <c r="K457" s="29">
        <f t="shared" si="220"/>
        <v>625</v>
      </c>
      <c r="L457" s="29">
        <f t="shared" si="220"/>
        <v>650</v>
      </c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</row>
    <row r="458" spans="1:34" ht="51" customHeight="1">
      <c r="A458" s="4"/>
      <c r="B458" s="30" t="s">
        <v>13</v>
      </c>
      <c r="C458" s="31" t="s">
        <v>17</v>
      </c>
      <c r="D458" s="29">
        <v>608</v>
      </c>
      <c r="E458" s="29">
        <v>641</v>
      </c>
      <c r="F458" s="29">
        <f>F456*13.5/100</f>
        <v>675</v>
      </c>
      <c r="G458" s="29">
        <v>709</v>
      </c>
      <c r="H458" s="29">
        <v>743</v>
      </c>
      <c r="I458" s="29">
        <v>776</v>
      </c>
      <c r="J458" s="29">
        <f>J456*13.5/100</f>
        <v>810</v>
      </c>
      <c r="K458" s="29">
        <v>844</v>
      </c>
      <c r="L458" s="29">
        <v>878</v>
      </c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</row>
    <row r="459" spans="1:34" ht="51" customHeight="1">
      <c r="A459" s="4"/>
      <c r="B459" s="30" t="s">
        <v>256</v>
      </c>
      <c r="C459" s="31" t="s">
        <v>15</v>
      </c>
      <c r="D459" s="29">
        <v>5800</v>
      </c>
      <c r="E459" s="29">
        <f>D459+325</f>
        <v>6125</v>
      </c>
      <c r="F459" s="29">
        <f aca="true" t="shared" si="221" ref="F459:L459">E459+325</f>
        <v>6450</v>
      </c>
      <c r="G459" s="29">
        <f t="shared" si="221"/>
        <v>6775</v>
      </c>
      <c r="H459" s="29">
        <f t="shared" si="221"/>
        <v>7100</v>
      </c>
      <c r="I459" s="29">
        <f t="shared" si="221"/>
        <v>7425</v>
      </c>
      <c r="J459" s="29">
        <f t="shared" si="221"/>
        <v>7750</v>
      </c>
      <c r="K459" s="29">
        <f t="shared" si="221"/>
        <v>8075</v>
      </c>
      <c r="L459" s="29">
        <f t="shared" si="221"/>
        <v>8400</v>
      </c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</row>
    <row r="460" spans="1:34" ht="51" customHeight="1">
      <c r="A460" s="4"/>
      <c r="B460" s="30" t="s">
        <v>13</v>
      </c>
      <c r="C460" s="32" t="s">
        <v>14</v>
      </c>
      <c r="D460" s="29">
        <v>122</v>
      </c>
      <c r="E460" s="29">
        <v>129</v>
      </c>
      <c r="F460" s="29">
        <v>135</v>
      </c>
      <c r="G460" s="29">
        <v>142</v>
      </c>
      <c r="H460" s="29">
        <v>149</v>
      </c>
      <c r="I460" s="29">
        <v>156</v>
      </c>
      <c r="J460" s="29">
        <v>163</v>
      </c>
      <c r="K460" s="29">
        <v>170</v>
      </c>
      <c r="L460" s="29">
        <v>176</v>
      </c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</row>
    <row r="461" spans="1:34" ht="51" customHeight="1">
      <c r="A461" s="4"/>
      <c r="B461" s="30" t="s">
        <v>69</v>
      </c>
      <c r="C461" s="32" t="s">
        <v>70</v>
      </c>
      <c r="D461" s="29">
        <f>D459*10/100</f>
        <v>580</v>
      </c>
      <c r="E461" s="29">
        <v>613</v>
      </c>
      <c r="F461" s="29">
        <f aca="true" t="shared" si="222" ref="F461:L461">F459*10/100</f>
        <v>645</v>
      </c>
      <c r="G461" s="29">
        <v>678</v>
      </c>
      <c r="H461" s="29">
        <f t="shared" si="222"/>
        <v>710</v>
      </c>
      <c r="I461" s="29">
        <v>743</v>
      </c>
      <c r="J461" s="29">
        <f t="shared" si="222"/>
        <v>775</v>
      </c>
      <c r="K461" s="29">
        <v>808</v>
      </c>
      <c r="L461" s="29">
        <f t="shared" si="222"/>
        <v>840</v>
      </c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</row>
    <row r="462" spans="1:34" ht="51" customHeight="1">
      <c r="A462" s="4"/>
      <c r="B462" s="30" t="s">
        <v>257</v>
      </c>
      <c r="C462" s="37" t="s">
        <v>8</v>
      </c>
      <c r="D462" s="29">
        <v>8075</v>
      </c>
      <c r="E462" s="29">
        <f>D462+450</f>
        <v>8525</v>
      </c>
      <c r="F462" s="29">
        <f aca="true" t="shared" si="223" ref="F462:N462">E462+450</f>
        <v>8975</v>
      </c>
      <c r="G462" s="29">
        <f t="shared" si="223"/>
        <v>9425</v>
      </c>
      <c r="H462" s="29">
        <f t="shared" si="223"/>
        <v>9875</v>
      </c>
      <c r="I462" s="29">
        <f t="shared" si="223"/>
        <v>10325</v>
      </c>
      <c r="J462" s="29">
        <f t="shared" si="223"/>
        <v>10775</v>
      </c>
      <c r="K462" s="29">
        <f t="shared" si="223"/>
        <v>11225</v>
      </c>
      <c r="L462" s="29">
        <f t="shared" si="223"/>
        <v>11675</v>
      </c>
      <c r="M462" s="29">
        <f t="shared" si="223"/>
        <v>12125</v>
      </c>
      <c r="N462" s="29">
        <f t="shared" si="223"/>
        <v>12575</v>
      </c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</row>
    <row r="463" spans="1:34" ht="51" customHeight="1">
      <c r="A463" s="4"/>
      <c r="B463" s="30" t="s">
        <v>258</v>
      </c>
      <c r="C463" s="31" t="s">
        <v>7</v>
      </c>
      <c r="D463" s="29">
        <v>10900</v>
      </c>
      <c r="E463" s="29">
        <v>10900</v>
      </c>
      <c r="F463" s="29">
        <v>10900</v>
      </c>
      <c r="G463" s="29">
        <v>11510</v>
      </c>
      <c r="H463" s="29">
        <v>12120</v>
      </c>
      <c r="I463" s="29">
        <v>12730</v>
      </c>
      <c r="J463" s="29">
        <v>13340</v>
      </c>
      <c r="K463" s="29">
        <v>13950</v>
      </c>
      <c r="L463" s="29">
        <v>14560</v>
      </c>
      <c r="M463" s="29">
        <v>14560</v>
      </c>
      <c r="N463" s="29">
        <v>15170</v>
      </c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</row>
    <row r="464" spans="1:34" ht="51" customHeight="1">
      <c r="A464" s="4"/>
      <c r="B464" s="30" t="s">
        <v>259</v>
      </c>
      <c r="C464" s="31" t="s">
        <v>204</v>
      </c>
      <c r="D464" s="29">
        <v>10900</v>
      </c>
      <c r="E464" s="29">
        <f>D464+610</f>
        <v>11510</v>
      </c>
      <c r="F464" s="29">
        <f aca="true" t="shared" si="224" ref="F464:N464">E464+610</f>
        <v>12120</v>
      </c>
      <c r="G464" s="29">
        <f t="shared" si="224"/>
        <v>12730</v>
      </c>
      <c r="H464" s="29">
        <f t="shared" si="224"/>
        <v>13340</v>
      </c>
      <c r="I464" s="29">
        <f t="shared" si="224"/>
        <v>13950</v>
      </c>
      <c r="J464" s="29">
        <f t="shared" si="224"/>
        <v>14560</v>
      </c>
      <c r="K464" s="29">
        <f t="shared" si="224"/>
        <v>15170</v>
      </c>
      <c r="L464" s="29">
        <f t="shared" si="224"/>
        <v>15780</v>
      </c>
      <c r="M464" s="29">
        <f t="shared" si="224"/>
        <v>16390</v>
      </c>
      <c r="N464" s="29">
        <f t="shared" si="224"/>
        <v>17000</v>
      </c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</row>
    <row r="465" spans="1:34" ht="51" customHeight="1">
      <c r="A465" s="4"/>
      <c r="B465" s="30" t="s">
        <v>260</v>
      </c>
      <c r="C465" s="31" t="s">
        <v>5</v>
      </c>
      <c r="D465" s="29">
        <v>17440</v>
      </c>
      <c r="E465" s="29">
        <f>D465+1250</f>
        <v>18690</v>
      </c>
      <c r="F465" s="29">
        <f aca="true" t="shared" si="225" ref="F465:R465">E465+1250</f>
        <v>19940</v>
      </c>
      <c r="G465" s="29">
        <f t="shared" si="225"/>
        <v>21190</v>
      </c>
      <c r="H465" s="29">
        <f t="shared" si="225"/>
        <v>22440</v>
      </c>
      <c r="I465" s="29">
        <f t="shared" si="225"/>
        <v>23690</v>
      </c>
      <c r="J465" s="29">
        <f t="shared" si="225"/>
        <v>24940</v>
      </c>
      <c r="K465" s="29">
        <f t="shared" si="225"/>
        <v>26190</v>
      </c>
      <c r="L465" s="29">
        <f t="shared" si="225"/>
        <v>27440</v>
      </c>
      <c r="M465" s="29">
        <f t="shared" si="225"/>
        <v>28690</v>
      </c>
      <c r="N465" s="29">
        <f t="shared" si="225"/>
        <v>29940</v>
      </c>
      <c r="O465" s="29">
        <f t="shared" si="225"/>
        <v>31190</v>
      </c>
      <c r="P465" s="29">
        <f t="shared" si="225"/>
        <v>32440</v>
      </c>
      <c r="Q465" s="29">
        <f t="shared" si="225"/>
        <v>33690</v>
      </c>
      <c r="R465" s="29">
        <f t="shared" si="225"/>
        <v>34940</v>
      </c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</row>
    <row r="466" spans="1:34" ht="51" customHeight="1">
      <c r="A466" s="4"/>
      <c r="B466" s="30" t="s">
        <v>261</v>
      </c>
      <c r="C466" s="31" t="s">
        <v>2</v>
      </c>
      <c r="D466" s="29">
        <v>20055</v>
      </c>
      <c r="E466" s="29">
        <f>D466+1440</f>
        <v>21495</v>
      </c>
      <c r="F466" s="29">
        <f aca="true" t="shared" si="226" ref="F466:R466">E466+1440</f>
        <v>22935</v>
      </c>
      <c r="G466" s="29">
        <f t="shared" si="226"/>
        <v>24375</v>
      </c>
      <c r="H466" s="29">
        <f t="shared" si="226"/>
        <v>25815</v>
      </c>
      <c r="I466" s="29">
        <f t="shared" si="226"/>
        <v>27255</v>
      </c>
      <c r="J466" s="29">
        <f t="shared" si="226"/>
        <v>28695</v>
      </c>
      <c r="K466" s="29">
        <f t="shared" si="226"/>
        <v>30135</v>
      </c>
      <c r="L466" s="29">
        <f t="shared" si="226"/>
        <v>31575</v>
      </c>
      <c r="M466" s="29">
        <f t="shared" si="226"/>
        <v>33015</v>
      </c>
      <c r="N466" s="29">
        <f t="shared" si="226"/>
        <v>34455</v>
      </c>
      <c r="O466" s="29">
        <f t="shared" si="226"/>
        <v>35895</v>
      </c>
      <c r="P466" s="29">
        <f t="shared" si="226"/>
        <v>37335</v>
      </c>
      <c r="Q466" s="29">
        <f t="shared" si="226"/>
        <v>38775</v>
      </c>
      <c r="R466" s="29">
        <f t="shared" si="226"/>
        <v>40215</v>
      </c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</row>
    <row r="467" spans="1:34" ht="51" customHeight="1">
      <c r="A467" s="4"/>
      <c r="B467" s="30" t="s">
        <v>262</v>
      </c>
      <c r="C467" s="31" t="s">
        <v>3</v>
      </c>
      <c r="D467" s="29">
        <v>23065</v>
      </c>
      <c r="E467" s="29">
        <f>D467+1655</f>
        <v>24720</v>
      </c>
      <c r="F467" s="29">
        <f aca="true" t="shared" si="227" ref="F467:R467">E467+1655</f>
        <v>26375</v>
      </c>
      <c r="G467" s="29">
        <f t="shared" si="227"/>
        <v>28030</v>
      </c>
      <c r="H467" s="29">
        <f t="shared" si="227"/>
        <v>29685</v>
      </c>
      <c r="I467" s="29">
        <f t="shared" si="227"/>
        <v>31340</v>
      </c>
      <c r="J467" s="29">
        <f t="shared" si="227"/>
        <v>32995</v>
      </c>
      <c r="K467" s="29">
        <f t="shared" si="227"/>
        <v>34650</v>
      </c>
      <c r="L467" s="29">
        <f t="shared" si="227"/>
        <v>36305</v>
      </c>
      <c r="M467" s="29">
        <f t="shared" si="227"/>
        <v>37960</v>
      </c>
      <c r="N467" s="29">
        <f t="shared" si="227"/>
        <v>39615</v>
      </c>
      <c r="O467" s="29">
        <f t="shared" si="227"/>
        <v>41270</v>
      </c>
      <c r="P467" s="29">
        <f t="shared" si="227"/>
        <v>42925</v>
      </c>
      <c r="Q467" s="29">
        <f t="shared" si="227"/>
        <v>44580</v>
      </c>
      <c r="R467" s="29">
        <f t="shared" si="227"/>
        <v>46235</v>
      </c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</row>
    <row r="468" spans="2:34" ht="43.5" customHeight="1">
      <c r="B468" s="33" t="s">
        <v>338</v>
      </c>
      <c r="C468" s="31" t="s">
        <v>319</v>
      </c>
      <c r="D468" s="34">
        <v>27680</v>
      </c>
      <c r="E468" s="34">
        <f>D468+1985</f>
        <v>29665</v>
      </c>
      <c r="F468" s="34">
        <f aca="true" t="shared" si="228" ref="F468:R468">E468+1985</f>
        <v>31650</v>
      </c>
      <c r="G468" s="34">
        <f t="shared" si="228"/>
        <v>33635</v>
      </c>
      <c r="H468" s="34">
        <f t="shared" si="228"/>
        <v>35620</v>
      </c>
      <c r="I468" s="34">
        <f t="shared" si="228"/>
        <v>37605</v>
      </c>
      <c r="J468" s="34">
        <f t="shared" si="228"/>
        <v>39590</v>
      </c>
      <c r="K468" s="34">
        <f t="shared" si="228"/>
        <v>41575</v>
      </c>
      <c r="L468" s="34">
        <f t="shared" si="228"/>
        <v>43560</v>
      </c>
      <c r="M468" s="34">
        <f t="shared" si="228"/>
        <v>45545</v>
      </c>
      <c r="N468" s="34">
        <f t="shared" si="228"/>
        <v>47530</v>
      </c>
      <c r="O468" s="34">
        <f t="shared" si="228"/>
        <v>49515</v>
      </c>
      <c r="P468" s="34">
        <f t="shared" si="228"/>
        <v>51500</v>
      </c>
      <c r="Q468" s="34">
        <f t="shared" si="228"/>
        <v>53485</v>
      </c>
      <c r="R468" s="34">
        <f t="shared" si="228"/>
        <v>55470</v>
      </c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</row>
    <row r="469" spans="2:34" ht="15">
      <c r="B469" s="25"/>
      <c r="C469" s="2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2:34" ht="15">
      <c r="B470" s="25"/>
      <c r="C470" s="2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2:34" ht="15">
      <c r="B471" s="25"/>
      <c r="C471" s="2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2:34" ht="15">
      <c r="B472" s="25"/>
      <c r="C472" s="2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2:34" ht="15">
      <c r="B473" s="25"/>
      <c r="C473" s="2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2:34" ht="15">
      <c r="B474" s="25"/>
      <c r="C474" s="2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2:34" ht="15">
      <c r="B475" s="25"/>
      <c r="C475" s="2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2:34" ht="15">
      <c r="B476" s="25"/>
      <c r="C476" s="2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2:34" ht="15">
      <c r="B477" s="25"/>
      <c r="C477" s="2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2:34" ht="15">
      <c r="B478" s="25"/>
      <c r="C478" s="2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2:34" ht="15">
      <c r="B479" s="25"/>
      <c r="C479" s="2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2:34" ht="15">
      <c r="B480" s="25"/>
      <c r="C480" s="2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2:34" ht="15">
      <c r="B481" s="25"/>
      <c r="C481" s="2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2:34" ht="15">
      <c r="B482" s="25"/>
      <c r="C482" s="2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2:34" ht="15">
      <c r="B483" s="25"/>
      <c r="C483" s="2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2:34" ht="15">
      <c r="B484" s="25"/>
      <c r="C484" s="2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2:34" ht="15">
      <c r="B485" s="25"/>
      <c r="C485" s="2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2:34" ht="15">
      <c r="B486" s="25"/>
      <c r="C486" s="2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2:34" ht="15">
      <c r="B487" s="25"/>
      <c r="C487" s="2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2:34" ht="15">
      <c r="B488" s="25"/>
      <c r="C488" s="2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2:34" ht="15">
      <c r="B489" s="25"/>
      <c r="C489" s="2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2:34" ht="15">
      <c r="B490" s="25"/>
      <c r="C490" s="2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2:34" ht="15">
      <c r="B491" s="25"/>
      <c r="C491" s="2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2:34" ht="15">
      <c r="B492" s="25"/>
      <c r="C492" s="2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2:34" ht="15">
      <c r="B493" s="25"/>
      <c r="C493" s="2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2:34" ht="15">
      <c r="B494" s="25"/>
      <c r="C494" s="2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2:34" ht="15">
      <c r="B495" s="25"/>
      <c r="C495" s="2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2:34" ht="15">
      <c r="B496" s="25"/>
      <c r="C496" s="2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2:34" ht="15">
      <c r="B497" s="25"/>
      <c r="C497" s="2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2:34" ht="15">
      <c r="B498" s="25"/>
      <c r="C498" s="2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2:34" ht="15">
      <c r="B499" s="25"/>
      <c r="C499" s="2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2:34" ht="15">
      <c r="B500" s="25"/>
      <c r="C500" s="2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2:34" ht="15">
      <c r="B501" s="25"/>
      <c r="C501" s="2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2:34" ht="15">
      <c r="B502" s="25"/>
      <c r="C502" s="2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2:34" ht="15">
      <c r="B503" s="25"/>
      <c r="C503" s="2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2:34" ht="15">
      <c r="B504" s="25"/>
      <c r="C504" s="2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2:34" ht="15">
      <c r="B505" s="25"/>
      <c r="C505" s="2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2:34" ht="15">
      <c r="B506" s="25"/>
      <c r="C506" s="2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2:34" ht="15">
      <c r="B507" s="25"/>
      <c r="C507" s="2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2:34" ht="15">
      <c r="B508" s="25"/>
      <c r="C508" s="2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2:34" ht="15">
      <c r="B509" s="25"/>
      <c r="C509" s="2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2:34" ht="15">
      <c r="B510" s="25"/>
      <c r="C510" s="2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2:34" ht="15">
      <c r="B511" s="25"/>
      <c r="C511" s="2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2:34" ht="15">
      <c r="B512" s="25"/>
      <c r="C512" s="2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2:34" ht="15">
      <c r="B513" s="25"/>
      <c r="C513" s="2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2:34" ht="15">
      <c r="B514" s="25"/>
      <c r="C514" s="2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2:34" ht="15">
      <c r="B515" s="25"/>
      <c r="C515" s="2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2:34" ht="15">
      <c r="B516" s="25"/>
      <c r="C516" s="2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2:34" ht="15">
      <c r="B517" s="25"/>
      <c r="C517" s="2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2:34" ht="15">
      <c r="B518" s="25"/>
      <c r="C518" s="2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2:34" ht="15">
      <c r="B519" s="25"/>
      <c r="C519" s="2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2:34" ht="15">
      <c r="B520" s="25"/>
      <c r="C520" s="2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2:34" ht="15">
      <c r="B521" s="25"/>
      <c r="C521" s="2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2:34" ht="15">
      <c r="B522" s="25"/>
      <c r="C522" s="2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2:34" ht="15">
      <c r="B523" s="25"/>
      <c r="C523" s="2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2:34" ht="15">
      <c r="B524" s="25"/>
      <c r="C524" s="2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2:34" ht="15">
      <c r="B525" s="25"/>
      <c r="C525" s="2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2:34" ht="15">
      <c r="B526" s="25"/>
      <c r="C526" s="2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2:34" ht="15">
      <c r="B527" s="25"/>
      <c r="C527" s="2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2:34" ht="15">
      <c r="B528" s="25"/>
      <c r="C528" s="2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2:34" ht="15">
      <c r="B529" s="25"/>
      <c r="C529" s="2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2:34" ht="15">
      <c r="B530" s="25"/>
      <c r="C530" s="2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2:34" ht="15">
      <c r="B531" s="25"/>
      <c r="C531" s="2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2:34" ht="15">
      <c r="B532" s="25"/>
      <c r="C532" s="2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2:34" ht="15">
      <c r="B533" s="25"/>
      <c r="C533" s="2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</sheetData>
  <sheetProtection/>
  <mergeCells count="151">
    <mergeCell ref="B1:AH1"/>
    <mergeCell ref="D2:AH2"/>
    <mergeCell ref="C14:C15"/>
    <mergeCell ref="C7:C8"/>
    <mergeCell ref="C5:C6"/>
    <mergeCell ref="B5:B6"/>
    <mergeCell ref="B25:B26"/>
    <mergeCell ref="C25:C26"/>
    <mergeCell ref="C2:C3"/>
    <mergeCell ref="B2:B3"/>
    <mergeCell ref="B21:AH21"/>
    <mergeCell ref="B22:B23"/>
    <mergeCell ref="C22:C23"/>
    <mergeCell ref="D22:AH22"/>
    <mergeCell ref="C27:C28"/>
    <mergeCell ref="C34:C36"/>
    <mergeCell ref="B42:AH42"/>
    <mergeCell ref="B43:B44"/>
    <mergeCell ref="C43:C44"/>
    <mergeCell ref="D43:AH43"/>
    <mergeCell ref="B65:AH65"/>
    <mergeCell ref="B66:B67"/>
    <mergeCell ref="C66:C67"/>
    <mergeCell ref="D66:AH66"/>
    <mergeCell ref="B46:B47"/>
    <mergeCell ref="C46:C47"/>
    <mergeCell ref="C48:C49"/>
    <mergeCell ref="C57:C59"/>
    <mergeCell ref="B88:AH88"/>
    <mergeCell ref="B89:B90"/>
    <mergeCell ref="C89:C90"/>
    <mergeCell ref="D89:AH89"/>
    <mergeCell ref="B69:B70"/>
    <mergeCell ref="C69:C70"/>
    <mergeCell ref="C71:C72"/>
    <mergeCell ref="C80:C82"/>
    <mergeCell ref="B111:AH111"/>
    <mergeCell ref="B112:B113"/>
    <mergeCell ref="C112:C113"/>
    <mergeCell ref="D112:AH112"/>
    <mergeCell ref="B92:B93"/>
    <mergeCell ref="C92:C93"/>
    <mergeCell ref="C94:C95"/>
    <mergeCell ref="C103:C105"/>
    <mergeCell ref="B134:AH134"/>
    <mergeCell ref="B135:B136"/>
    <mergeCell ref="C135:C136"/>
    <mergeCell ref="D135:AH135"/>
    <mergeCell ref="B115:B116"/>
    <mergeCell ref="C115:C116"/>
    <mergeCell ref="C117:C118"/>
    <mergeCell ref="C126:C128"/>
    <mergeCell ref="B157:AH157"/>
    <mergeCell ref="B158:B159"/>
    <mergeCell ref="C158:C159"/>
    <mergeCell ref="D158:AH158"/>
    <mergeCell ref="B138:B139"/>
    <mergeCell ref="C138:C139"/>
    <mergeCell ref="C140:C141"/>
    <mergeCell ref="C149:C151"/>
    <mergeCell ref="B180:AH180"/>
    <mergeCell ref="B181:B182"/>
    <mergeCell ref="C181:C182"/>
    <mergeCell ref="D181:AH181"/>
    <mergeCell ref="B161:B162"/>
    <mergeCell ref="C161:C162"/>
    <mergeCell ref="C163:C164"/>
    <mergeCell ref="C172:C174"/>
    <mergeCell ref="B203:AH203"/>
    <mergeCell ref="B204:B205"/>
    <mergeCell ref="C204:C205"/>
    <mergeCell ref="D204:AH204"/>
    <mergeCell ref="B184:B185"/>
    <mergeCell ref="C184:C185"/>
    <mergeCell ref="C186:C187"/>
    <mergeCell ref="C195:C197"/>
    <mergeCell ref="B226:AH226"/>
    <mergeCell ref="B227:B228"/>
    <mergeCell ref="C227:C228"/>
    <mergeCell ref="D227:AH227"/>
    <mergeCell ref="B207:B208"/>
    <mergeCell ref="C207:C208"/>
    <mergeCell ref="C209:C210"/>
    <mergeCell ref="C218:C220"/>
    <mergeCell ref="B249:AH249"/>
    <mergeCell ref="B250:B251"/>
    <mergeCell ref="C250:C251"/>
    <mergeCell ref="D250:AH250"/>
    <mergeCell ref="B230:B231"/>
    <mergeCell ref="C230:C231"/>
    <mergeCell ref="C232:C233"/>
    <mergeCell ref="C241:C243"/>
    <mergeCell ref="B272:AH272"/>
    <mergeCell ref="B273:B274"/>
    <mergeCell ref="C273:C274"/>
    <mergeCell ref="D273:AH273"/>
    <mergeCell ref="B253:B254"/>
    <mergeCell ref="C253:C254"/>
    <mergeCell ref="C255:C256"/>
    <mergeCell ref="C264:C266"/>
    <mergeCell ref="B295:AH295"/>
    <mergeCell ref="B296:B297"/>
    <mergeCell ref="C296:C297"/>
    <mergeCell ref="D296:AH296"/>
    <mergeCell ref="B276:B277"/>
    <mergeCell ref="C276:C277"/>
    <mergeCell ref="C278:C279"/>
    <mergeCell ref="C287:C289"/>
    <mergeCell ref="B345:B346"/>
    <mergeCell ref="C345:C346"/>
    <mergeCell ref="B299:B300"/>
    <mergeCell ref="C299:C300"/>
    <mergeCell ref="C301:C302"/>
    <mergeCell ref="C310:C312"/>
    <mergeCell ref="B318:AH318"/>
    <mergeCell ref="B319:B320"/>
    <mergeCell ref="C319:C320"/>
    <mergeCell ref="D319:AH319"/>
    <mergeCell ref="B322:B323"/>
    <mergeCell ref="C322:C323"/>
    <mergeCell ref="C324:C325"/>
    <mergeCell ref="C333:C335"/>
    <mergeCell ref="B341:AH341"/>
    <mergeCell ref="B342:B343"/>
    <mergeCell ref="C342:C343"/>
    <mergeCell ref="D342:AH342"/>
    <mergeCell ref="B380:B381"/>
    <mergeCell ref="C380:C381"/>
    <mergeCell ref="D380:AH380"/>
    <mergeCell ref="C347:C348"/>
    <mergeCell ref="B361:AH361"/>
    <mergeCell ref="B362:B363"/>
    <mergeCell ref="C362:C363"/>
    <mergeCell ref="D362:AH362"/>
    <mergeCell ref="B379:AH379"/>
    <mergeCell ref="B415:AH415"/>
    <mergeCell ref="B416:B417"/>
    <mergeCell ref="C416:C417"/>
    <mergeCell ref="D416:AH416"/>
    <mergeCell ref="B397:AH397"/>
    <mergeCell ref="B398:B399"/>
    <mergeCell ref="C398:C399"/>
    <mergeCell ref="D398:AH398"/>
    <mergeCell ref="B451:AH451"/>
    <mergeCell ref="B452:B453"/>
    <mergeCell ref="C452:C453"/>
    <mergeCell ref="D452:AH452"/>
    <mergeCell ref="B433:AH433"/>
    <mergeCell ref="B434:B435"/>
    <mergeCell ref="C434:C435"/>
    <mergeCell ref="D434:AH434"/>
  </mergeCells>
  <printOptions/>
  <pageMargins left="0.2" right="0.047244094488188976" top="0.44" bottom="0.36" header="0.3" footer="0.54"/>
  <pageSetup horizontalDpi="600" verticalDpi="600" orientation="landscape" paperSize="5" scale="48" r:id="rId3"/>
  <headerFooter alignWithMargins="0">
    <oddFooter>&amp;RPerpared By
Abdul Waheed Rahat,
Jr,Clerk B-07
GGHS,School Fatima Jinnah Nawabshah, Ph# 0244-9370316 Mob.0300-3220990</oddFooter>
  </headerFooter>
  <rowBreaks count="21" manualBreakCount="21">
    <brk id="20" max="255" man="1"/>
    <brk id="41" max="255" man="1"/>
    <brk id="64" max="255" man="1"/>
    <brk id="87" max="255" man="1"/>
    <brk id="110" max="255" man="1"/>
    <brk id="133" max="255" man="1"/>
    <brk id="156" max="255" man="1"/>
    <brk id="179" max="255" man="1"/>
    <brk id="202" max="255" man="1"/>
    <brk id="225" max="255" man="1"/>
    <brk id="248" max="255" man="1"/>
    <brk id="271" max="255" man="1"/>
    <brk id="294" max="255" man="1"/>
    <brk id="317" max="255" man="1"/>
    <brk id="340" max="255" man="1"/>
    <brk id="360" max="255" man="1"/>
    <brk id="378" max="255" man="1"/>
    <brk id="396" max="255" man="1"/>
    <brk id="414" max="255" man="1"/>
    <brk id="432" max="255" man="1"/>
    <brk id="4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2"/>
  <sheetViews>
    <sheetView tabSelected="1" zoomScalePageLayoutView="0" workbookViewId="0" topLeftCell="A125">
      <selection activeCell="S139" sqref="S139:AH139"/>
    </sheetView>
  </sheetViews>
  <sheetFormatPr defaultColWidth="9.140625" defaultRowHeight="12.75"/>
  <cols>
    <col min="1" max="1" width="19.421875" style="0" customWidth="1"/>
    <col min="2" max="2" width="19.57421875" style="43" customWidth="1"/>
    <col min="3" max="3" width="11.00390625" style="43" customWidth="1"/>
    <col min="4" max="6" width="6.140625" style="53" customWidth="1"/>
    <col min="7" max="7" width="7.140625" style="53" customWidth="1"/>
    <col min="8" max="18" width="6.7109375" style="53" customWidth="1"/>
    <col min="19" max="23" width="6.8515625" style="53" customWidth="1"/>
    <col min="24" max="24" width="7.28125" style="53" customWidth="1"/>
    <col min="25" max="34" width="5.7109375" style="53" customWidth="1"/>
  </cols>
  <sheetData>
    <row r="1" spans="2:34" ht="28.5" customHeight="1">
      <c r="B1" s="70" t="s">
        <v>414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13.5" customHeight="1">
      <c r="A2" s="4"/>
      <c r="B2" s="65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</row>
    <row r="3" spans="1:34" ht="14.25" customHeight="1">
      <c r="A3" s="4"/>
      <c r="B3" s="71" t="s">
        <v>26</v>
      </c>
      <c r="C3" s="73" t="s">
        <v>27</v>
      </c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</row>
    <row r="4" spans="1:34" ht="21" customHeight="1">
      <c r="A4" s="4"/>
      <c r="B4" s="72"/>
      <c r="C4" s="74"/>
      <c r="D4" s="49">
        <v>0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49">
        <v>6</v>
      </c>
      <c r="K4" s="49">
        <v>7</v>
      </c>
      <c r="L4" s="49">
        <v>8</v>
      </c>
      <c r="M4" s="49">
        <v>9</v>
      </c>
      <c r="N4" s="49">
        <v>10</v>
      </c>
      <c r="O4" s="49">
        <v>11</v>
      </c>
      <c r="P4" s="49">
        <v>12</v>
      </c>
      <c r="Q4" s="49">
        <v>13</v>
      </c>
      <c r="R4" s="49">
        <v>14</v>
      </c>
      <c r="S4" s="49">
        <v>15</v>
      </c>
      <c r="T4" s="49">
        <v>16</v>
      </c>
      <c r="U4" s="49">
        <v>17</v>
      </c>
      <c r="V4" s="49">
        <v>18</v>
      </c>
      <c r="W4" s="49">
        <v>19</v>
      </c>
      <c r="X4" s="49">
        <v>20</v>
      </c>
      <c r="Y4" s="49">
        <v>21</v>
      </c>
      <c r="Z4" s="49">
        <v>22</v>
      </c>
      <c r="AA4" s="49">
        <v>23</v>
      </c>
      <c r="AB4" s="49">
        <v>24</v>
      </c>
      <c r="AC4" s="49">
        <v>25</v>
      </c>
      <c r="AD4" s="49">
        <v>26</v>
      </c>
      <c r="AE4" s="49">
        <v>27</v>
      </c>
      <c r="AF4" s="49">
        <v>28</v>
      </c>
      <c r="AG4" s="49">
        <v>29</v>
      </c>
      <c r="AH4" s="49">
        <v>30</v>
      </c>
    </row>
    <row r="5" spans="1:34" ht="21" customHeight="1">
      <c r="A5" s="4"/>
      <c r="B5" s="44" t="s">
        <v>318</v>
      </c>
      <c r="C5" s="45" t="s">
        <v>319</v>
      </c>
      <c r="D5" s="50">
        <v>2970</v>
      </c>
      <c r="E5" s="50">
        <f>D5+90</f>
        <v>3060</v>
      </c>
      <c r="F5" s="50">
        <f aca="true" t="shared" si="0" ref="F5:AH5">E5+90</f>
        <v>3150</v>
      </c>
      <c r="G5" s="50">
        <f t="shared" si="0"/>
        <v>3240</v>
      </c>
      <c r="H5" s="50">
        <f t="shared" si="0"/>
        <v>3330</v>
      </c>
      <c r="I5" s="50">
        <f t="shared" si="0"/>
        <v>3420</v>
      </c>
      <c r="J5" s="50">
        <f t="shared" si="0"/>
        <v>3510</v>
      </c>
      <c r="K5" s="50">
        <f t="shared" si="0"/>
        <v>3600</v>
      </c>
      <c r="L5" s="50">
        <f t="shared" si="0"/>
        <v>3690</v>
      </c>
      <c r="M5" s="50">
        <f t="shared" si="0"/>
        <v>3780</v>
      </c>
      <c r="N5" s="50">
        <f t="shared" si="0"/>
        <v>3870</v>
      </c>
      <c r="O5" s="50">
        <f t="shared" si="0"/>
        <v>3960</v>
      </c>
      <c r="P5" s="50">
        <f t="shared" si="0"/>
        <v>4050</v>
      </c>
      <c r="Q5" s="50">
        <f t="shared" si="0"/>
        <v>4140</v>
      </c>
      <c r="R5" s="50">
        <f t="shared" si="0"/>
        <v>4230</v>
      </c>
      <c r="S5" s="50">
        <f t="shared" si="0"/>
        <v>4320</v>
      </c>
      <c r="T5" s="50">
        <f t="shared" si="0"/>
        <v>4410</v>
      </c>
      <c r="U5" s="50">
        <f t="shared" si="0"/>
        <v>4500</v>
      </c>
      <c r="V5" s="50">
        <f t="shared" si="0"/>
        <v>4590</v>
      </c>
      <c r="W5" s="50">
        <f t="shared" si="0"/>
        <v>4680</v>
      </c>
      <c r="X5" s="50">
        <f t="shared" si="0"/>
        <v>4770</v>
      </c>
      <c r="Y5" s="50">
        <f t="shared" si="0"/>
        <v>4860</v>
      </c>
      <c r="Z5" s="50">
        <f t="shared" si="0"/>
        <v>4950</v>
      </c>
      <c r="AA5" s="50">
        <f t="shared" si="0"/>
        <v>5040</v>
      </c>
      <c r="AB5" s="50">
        <f t="shared" si="0"/>
        <v>5130</v>
      </c>
      <c r="AC5" s="50">
        <f t="shared" si="0"/>
        <v>5220</v>
      </c>
      <c r="AD5" s="50">
        <f t="shared" si="0"/>
        <v>5310</v>
      </c>
      <c r="AE5" s="50">
        <f t="shared" si="0"/>
        <v>5400</v>
      </c>
      <c r="AF5" s="50">
        <f t="shared" si="0"/>
        <v>5490</v>
      </c>
      <c r="AG5" s="50">
        <f t="shared" si="0"/>
        <v>5580</v>
      </c>
      <c r="AH5" s="50">
        <f t="shared" si="0"/>
        <v>5670</v>
      </c>
    </row>
    <row r="6" spans="1:34" ht="21" customHeight="1">
      <c r="A6" s="4"/>
      <c r="B6" s="46" t="s">
        <v>341</v>
      </c>
      <c r="C6" s="45" t="s">
        <v>342</v>
      </c>
      <c r="D6" s="50">
        <v>4800</v>
      </c>
      <c r="E6" s="50">
        <f>D6+150</f>
        <v>4950</v>
      </c>
      <c r="F6" s="50">
        <f aca="true" t="shared" si="1" ref="F6:AH6">E6+150</f>
        <v>5100</v>
      </c>
      <c r="G6" s="50">
        <f t="shared" si="1"/>
        <v>5250</v>
      </c>
      <c r="H6" s="50">
        <f t="shared" si="1"/>
        <v>5400</v>
      </c>
      <c r="I6" s="50">
        <f t="shared" si="1"/>
        <v>5550</v>
      </c>
      <c r="J6" s="50">
        <f t="shared" si="1"/>
        <v>5700</v>
      </c>
      <c r="K6" s="50">
        <f t="shared" si="1"/>
        <v>5850</v>
      </c>
      <c r="L6" s="50">
        <f t="shared" si="1"/>
        <v>6000</v>
      </c>
      <c r="M6" s="50">
        <f t="shared" si="1"/>
        <v>6150</v>
      </c>
      <c r="N6" s="50">
        <f t="shared" si="1"/>
        <v>6300</v>
      </c>
      <c r="O6" s="50">
        <f t="shared" si="1"/>
        <v>6450</v>
      </c>
      <c r="P6" s="50">
        <f t="shared" si="1"/>
        <v>6600</v>
      </c>
      <c r="Q6" s="50">
        <f t="shared" si="1"/>
        <v>6750</v>
      </c>
      <c r="R6" s="50">
        <f t="shared" si="1"/>
        <v>6900</v>
      </c>
      <c r="S6" s="50">
        <f t="shared" si="1"/>
        <v>7050</v>
      </c>
      <c r="T6" s="50">
        <f t="shared" si="1"/>
        <v>7200</v>
      </c>
      <c r="U6" s="50">
        <f t="shared" si="1"/>
        <v>7350</v>
      </c>
      <c r="V6" s="50">
        <f t="shared" si="1"/>
        <v>7500</v>
      </c>
      <c r="W6" s="50">
        <f t="shared" si="1"/>
        <v>7650</v>
      </c>
      <c r="X6" s="50">
        <f t="shared" si="1"/>
        <v>7800</v>
      </c>
      <c r="Y6" s="50">
        <f t="shared" si="1"/>
        <v>7950</v>
      </c>
      <c r="Z6" s="50">
        <f t="shared" si="1"/>
        <v>8100</v>
      </c>
      <c r="AA6" s="50">
        <f t="shared" si="1"/>
        <v>8250</v>
      </c>
      <c r="AB6" s="50">
        <f t="shared" si="1"/>
        <v>8400</v>
      </c>
      <c r="AC6" s="50">
        <f t="shared" si="1"/>
        <v>8550</v>
      </c>
      <c r="AD6" s="50">
        <f t="shared" si="1"/>
        <v>8700</v>
      </c>
      <c r="AE6" s="50">
        <f t="shared" si="1"/>
        <v>8850</v>
      </c>
      <c r="AF6" s="50">
        <f t="shared" si="1"/>
        <v>9000</v>
      </c>
      <c r="AG6" s="50">
        <f t="shared" si="1"/>
        <v>9150</v>
      </c>
      <c r="AH6" s="50">
        <f t="shared" si="1"/>
        <v>9300</v>
      </c>
    </row>
    <row r="7" spans="1:34" ht="21" customHeight="1">
      <c r="A7" s="4"/>
      <c r="B7" s="46" t="s">
        <v>367</v>
      </c>
      <c r="C7" s="45" t="s">
        <v>368</v>
      </c>
      <c r="D7" s="50">
        <v>6210</v>
      </c>
      <c r="E7" s="50">
        <f>D7+195</f>
        <v>6405</v>
      </c>
      <c r="F7" s="50">
        <f aca="true" t="shared" si="2" ref="F7:AH7">E7+195</f>
        <v>6600</v>
      </c>
      <c r="G7" s="50">
        <f t="shared" si="2"/>
        <v>6795</v>
      </c>
      <c r="H7" s="50">
        <f t="shared" si="2"/>
        <v>6990</v>
      </c>
      <c r="I7" s="50">
        <f t="shared" si="2"/>
        <v>7185</v>
      </c>
      <c r="J7" s="50">
        <f t="shared" si="2"/>
        <v>7380</v>
      </c>
      <c r="K7" s="50">
        <f t="shared" si="2"/>
        <v>7575</v>
      </c>
      <c r="L7" s="50">
        <f t="shared" si="2"/>
        <v>7770</v>
      </c>
      <c r="M7" s="50">
        <f t="shared" si="2"/>
        <v>7965</v>
      </c>
      <c r="N7" s="50">
        <f t="shared" si="2"/>
        <v>8160</v>
      </c>
      <c r="O7" s="50">
        <f t="shared" si="2"/>
        <v>8355</v>
      </c>
      <c r="P7" s="50">
        <f t="shared" si="2"/>
        <v>8550</v>
      </c>
      <c r="Q7" s="50">
        <f t="shared" si="2"/>
        <v>8745</v>
      </c>
      <c r="R7" s="50">
        <f t="shared" si="2"/>
        <v>8940</v>
      </c>
      <c r="S7" s="50">
        <f t="shared" si="2"/>
        <v>9135</v>
      </c>
      <c r="T7" s="50">
        <f t="shared" si="2"/>
        <v>9330</v>
      </c>
      <c r="U7" s="50">
        <f t="shared" si="2"/>
        <v>9525</v>
      </c>
      <c r="V7" s="50">
        <f t="shared" si="2"/>
        <v>9720</v>
      </c>
      <c r="W7" s="50">
        <f t="shared" si="2"/>
        <v>9915</v>
      </c>
      <c r="X7" s="50">
        <f t="shared" si="2"/>
        <v>10110</v>
      </c>
      <c r="Y7" s="50">
        <f t="shared" si="2"/>
        <v>10305</v>
      </c>
      <c r="Z7" s="50">
        <f t="shared" si="2"/>
        <v>10500</v>
      </c>
      <c r="AA7" s="50">
        <f t="shared" si="2"/>
        <v>10695</v>
      </c>
      <c r="AB7" s="50">
        <f t="shared" si="2"/>
        <v>10890</v>
      </c>
      <c r="AC7" s="50">
        <f t="shared" si="2"/>
        <v>11085</v>
      </c>
      <c r="AD7" s="50">
        <f t="shared" si="2"/>
        <v>11280</v>
      </c>
      <c r="AE7" s="50">
        <f t="shared" si="2"/>
        <v>11475</v>
      </c>
      <c r="AF7" s="50">
        <f t="shared" si="2"/>
        <v>11670</v>
      </c>
      <c r="AG7" s="50">
        <f t="shared" si="2"/>
        <v>11865</v>
      </c>
      <c r="AH7" s="50">
        <f t="shared" si="2"/>
        <v>12060</v>
      </c>
    </row>
    <row r="8" spans="1:34" ht="21" customHeight="1">
      <c r="A8" s="4"/>
      <c r="B8" s="44" t="s">
        <v>391</v>
      </c>
      <c r="C8" s="45" t="s">
        <v>390</v>
      </c>
      <c r="D8" s="50">
        <v>7640</v>
      </c>
      <c r="E8" s="50">
        <f>D8+240</f>
        <v>7880</v>
      </c>
      <c r="F8" s="50">
        <f aca="true" t="shared" si="3" ref="F8:AH8">E8+240</f>
        <v>8120</v>
      </c>
      <c r="G8" s="50">
        <f t="shared" si="3"/>
        <v>8360</v>
      </c>
      <c r="H8" s="50">
        <f t="shared" si="3"/>
        <v>8600</v>
      </c>
      <c r="I8" s="50">
        <f t="shared" si="3"/>
        <v>8840</v>
      </c>
      <c r="J8" s="50">
        <f t="shared" si="3"/>
        <v>9080</v>
      </c>
      <c r="K8" s="50">
        <f t="shared" si="3"/>
        <v>9320</v>
      </c>
      <c r="L8" s="50">
        <f t="shared" si="3"/>
        <v>9560</v>
      </c>
      <c r="M8" s="50">
        <f t="shared" si="3"/>
        <v>9800</v>
      </c>
      <c r="N8" s="50">
        <f t="shared" si="3"/>
        <v>10040</v>
      </c>
      <c r="O8" s="50">
        <f t="shared" si="3"/>
        <v>10280</v>
      </c>
      <c r="P8" s="50">
        <f t="shared" si="3"/>
        <v>10520</v>
      </c>
      <c r="Q8" s="50">
        <f t="shared" si="3"/>
        <v>10760</v>
      </c>
      <c r="R8" s="50">
        <f t="shared" si="3"/>
        <v>11000</v>
      </c>
      <c r="S8" s="50">
        <f t="shared" si="3"/>
        <v>11240</v>
      </c>
      <c r="T8" s="50">
        <f t="shared" si="3"/>
        <v>11480</v>
      </c>
      <c r="U8" s="50">
        <f t="shared" si="3"/>
        <v>11720</v>
      </c>
      <c r="V8" s="50">
        <f t="shared" si="3"/>
        <v>11960</v>
      </c>
      <c r="W8" s="50">
        <f t="shared" si="3"/>
        <v>12200</v>
      </c>
      <c r="X8" s="50">
        <f t="shared" si="3"/>
        <v>12440</v>
      </c>
      <c r="Y8" s="50">
        <f t="shared" si="3"/>
        <v>12680</v>
      </c>
      <c r="Z8" s="50">
        <f t="shared" si="3"/>
        <v>12920</v>
      </c>
      <c r="AA8" s="50">
        <f t="shared" si="3"/>
        <v>13160</v>
      </c>
      <c r="AB8" s="50">
        <f t="shared" si="3"/>
        <v>13400</v>
      </c>
      <c r="AC8" s="50">
        <f t="shared" si="3"/>
        <v>13640</v>
      </c>
      <c r="AD8" s="50">
        <f t="shared" si="3"/>
        <v>13880</v>
      </c>
      <c r="AE8" s="50">
        <f t="shared" si="3"/>
        <v>14120</v>
      </c>
      <c r="AF8" s="50">
        <f t="shared" si="3"/>
        <v>14360</v>
      </c>
      <c r="AG8" s="50">
        <f t="shared" si="3"/>
        <v>14600</v>
      </c>
      <c r="AH8" s="50">
        <f t="shared" si="3"/>
        <v>14840</v>
      </c>
    </row>
    <row r="9" spans="1:34" ht="21" customHeight="1">
      <c r="A9" s="4"/>
      <c r="B9" s="44" t="s">
        <v>415</v>
      </c>
      <c r="C9" s="45" t="s">
        <v>413</v>
      </c>
      <c r="D9" s="50">
        <v>9125</v>
      </c>
      <c r="E9" s="50">
        <f>D9+285</f>
        <v>9410</v>
      </c>
      <c r="F9" s="50">
        <f aca="true" t="shared" si="4" ref="F9:AH9">E9+285</f>
        <v>9695</v>
      </c>
      <c r="G9" s="50">
        <f t="shared" si="4"/>
        <v>9980</v>
      </c>
      <c r="H9" s="50">
        <f t="shared" si="4"/>
        <v>10265</v>
      </c>
      <c r="I9" s="50">
        <f t="shared" si="4"/>
        <v>10550</v>
      </c>
      <c r="J9" s="50">
        <f t="shared" si="4"/>
        <v>10835</v>
      </c>
      <c r="K9" s="50">
        <f t="shared" si="4"/>
        <v>11120</v>
      </c>
      <c r="L9" s="50">
        <f t="shared" si="4"/>
        <v>11405</v>
      </c>
      <c r="M9" s="50">
        <f t="shared" si="4"/>
        <v>11690</v>
      </c>
      <c r="N9" s="50">
        <f t="shared" si="4"/>
        <v>11975</v>
      </c>
      <c r="O9" s="50">
        <f t="shared" si="4"/>
        <v>12260</v>
      </c>
      <c r="P9" s="50">
        <f t="shared" si="4"/>
        <v>12545</v>
      </c>
      <c r="Q9" s="50">
        <f t="shared" si="4"/>
        <v>12830</v>
      </c>
      <c r="R9" s="50">
        <f t="shared" si="4"/>
        <v>13115</v>
      </c>
      <c r="S9" s="50">
        <f t="shared" si="4"/>
        <v>13400</v>
      </c>
      <c r="T9" s="50">
        <f t="shared" si="4"/>
        <v>13685</v>
      </c>
      <c r="U9" s="50">
        <f t="shared" si="4"/>
        <v>13970</v>
      </c>
      <c r="V9" s="50">
        <f t="shared" si="4"/>
        <v>14255</v>
      </c>
      <c r="W9" s="50">
        <f t="shared" si="4"/>
        <v>14540</v>
      </c>
      <c r="X9" s="50">
        <f t="shared" si="4"/>
        <v>14825</v>
      </c>
      <c r="Y9" s="50">
        <f t="shared" si="4"/>
        <v>15110</v>
      </c>
      <c r="Z9" s="50">
        <f t="shared" si="4"/>
        <v>15395</v>
      </c>
      <c r="AA9" s="50">
        <f t="shared" si="4"/>
        <v>15680</v>
      </c>
      <c r="AB9" s="50">
        <f t="shared" si="4"/>
        <v>15965</v>
      </c>
      <c r="AC9" s="50">
        <f t="shared" si="4"/>
        <v>16250</v>
      </c>
      <c r="AD9" s="50">
        <f t="shared" si="4"/>
        <v>16535</v>
      </c>
      <c r="AE9" s="50">
        <f t="shared" si="4"/>
        <v>16820</v>
      </c>
      <c r="AF9" s="50">
        <f t="shared" si="4"/>
        <v>17105</v>
      </c>
      <c r="AG9" s="50">
        <f t="shared" si="4"/>
        <v>17390</v>
      </c>
      <c r="AH9" s="50">
        <f t="shared" si="4"/>
        <v>17675</v>
      </c>
    </row>
    <row r="10" spans="1:34" ht="15" customHeight="1">
      <c r="A10" s="4"/>
      <c r="B10" s="6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</row>
    <row r="11" spans="1:34" ht="21" customHeight="1">
      <c r="A11" s="4"/>
      <c r="B11" s="47" t="s">
        <v>340</v>
      </c>
      <c r="C11" s="45" t="s">
        <v>319</v>
      </c>
      <c r="D11" s="50">
        <v>3035</v>
      </c>
      <c r="E11" s="50">
        <f>D11+100</f>
        <v>3135</v>
      </c>
      <c r="F11" s="50">
        <f aca="true" t="shared" si="5" ref="F11:AH11">E11+100</f>
        <v>3235</v>
      </c>
      <c r="G11" s="50">
        <f t="shared" si="5"/>
        <v>3335</v>
      </c>
      <c r="H11" s="50">
        <f t="shared" si="5"/>
        <v>3435</v>
      </c>
      <c r="I11" s="50">
        <f t="shared" si="5"/>
        <v>3535</v>
      </c>
      <c r="J11" s="50">
        <f t="shared" si="5"/>
        <v>3635</v>
      </c>
      <c r="K11" s="50">
        <f t="shared" si="5"/>
        <v>3735</v>
      </c>
      <c r="L11" s="50">
        <f t="shared" si="5"/>
        <v>3835</v>
      </c>
      <c r="M11" s="50">
        <f t="shared" si="5"/>
        <v>3935</v>
      </c>
      <c r="N11" s="50">
        <f t="shared" si="5"/>
        <v>4035</v>
      </c>
      <c r="O11" s="50">
        <f t="shared" si="5"/>
        <v>4135</v>
      </c>
      <c r="P11" s="50">
        <f t="shared" si="5"/>
        <v>4235</v>
      </c>
      <c r="Q11" s="50">
        <f t="shared" si="5"/>
        <v>4335</v>
      </c>
      <c r="R11" s="50">
        <f t="shared" si="5"/>
        <v>4435</v>
      </c>
      <c r="S11" s="50">
        <f t="shared" si="5"/>
        <v>4535</v>
      </c>
      <c r="T11" s="50">
        <f t="shared" si="5"/>
        <v>4635</v>
      </c>
      <c r="U11" s="50">
        <f t="shared" si="5"/>
        <v>4735</v>
      </c>
      <c r="V11" s="50">
        <f t="shared" si="5"/>
        <v>4835</v>
      </c>
      <c r="W11" s="50">
        <f t="shared" si="5"/>
        <v>4935</v>
      </c>
      <c r="X11" s="50">
        <f t="shared" si="5"/>
        <v>5035</v>
      </c>
      <c r="Y11" s="50">
        <f t="shared" si="5"/>
        <v>5135</v>
      </c>
      <c r="Z11" s="50">
        <f t="shared" si="5"/>
        <v>5235</v>
      </c>
      <c r="AA11" s="50">
        <f t="shared" si="5"/>
        <v>5335</v>
      </c>
      <c r="AB11" s="50">
        <f t="shared" si="5"/>
        <v>5435</v>
      </c>
      <c r="AC11" s="50">
        <f t="shared" si="5"/>
        <v>5535</v>
      </c>
      <c r="AD11" s="50">
        <f t="shared" si="5"/>
        <v>5635</v>
      </c>
      <c r="AE11" s="50">
        <f t="shared" si="5"/>
        <v>5735</v>
      </c>
      <c r="AF11" s="50">
        <f t="shared" si="5"/>
        <v>5835</v>
      </c>
      <c r="AG11" s="50">
        <f t="shared" si="5"/>
        <v>5935</v>
      </c>
      <c r="AH11" s="50">
        <f t="shared" si="5"/>
        <v>6035</v>
      </c>
    </row>
    <row r="12" spans="1:34" ht="21" customHeight="1">
      <c r="A12" s="4"/>
      <c r="B12" s="48" t="s">
        <v>343</v>
      </c>
      <c r="C12" s="45" t="s">
        <v>342</v>
      </c>
      <c r="D12" s="50">
        <v>4900</v>
      </c>
      <c r="E12" s="50">
        <f>D12+170</f>
        <v>5070</v>
      </c>
      <c r="F12" s="50">
        <f aca="true" t="shared" si="6" ref="F12:AH12">E12+170</f>
        <v>5240</v>
      </c>
      <c r="G12" s="50">
        <f t="shared" si="6"/>
        <v>5410</v>
      </c>
      <c r="H12" s="50">
        <f t="shared" si="6"/>
        <v>5580</v>
      </c>
      <c r="I12" s="50">
        <f t="shared" si="6"/>
        <v>5750</v>
      </c>
      <c r="J12" s="50">
        <f t="shared" si="6"/>
        <v>5920</v>
      </c>
      <c r="K12" s="50">
        <f t="shared" si="6"/>
        <v>6090</v>
      </c>
      <c r="L12" s="50">
        <f t="shared" si="6"/>
        <v>6260</v>
      </c>
      <c r="M12" s="50">
        <f t="shared" si="6"/>
        <v>6430</v>
      </c>
      <c r="N12" s="50">
        <f t="shared" si="6"/>
        <v>6600</v>
      </c>
      <c r="O12" s="50">
        <f t="shared" si="6"/>
        <v>6770</v>
      </c>
      <c r="P12" s="50">
        <f t="shared" si="6"/>
        <v>6940</v>
      </c>
      <c r="Q12" s="50">
        <f t="shared" si="6"/>
        <v>7110</v>
      </c>
      <c r="R12" s="50">
        <f t="shared" si="6"/>
        <v>7280</v>
      </c>
      <c r="S12" s="50">
        <f t="shared" si="6"/>
        <v>7450</v>
      </c>
      <c r="T12" s="50">
        <f t="shared" si="6"/>
        <v>7620</v>
      </c>
      <c r="U12" s="50">
        <f t="shared" si="6"/>
        <v>7790</v>
      </c>
      <c r="V12" s="50">
        <f t="shared" si="6"/>
        <v>7960</v>
      </c>
      <c r="W12" s="50">
        <f t="shared" si="6"/>
        <v>8130</v>
      </c>
      <c r="X12" s="50">
        <f t="shared" si="6"/>
        <v>8300</v>
      </c>
      <c r="Y12" s="50">
        <f t="shared" si="6"/>
        <v>8470</v>
      </c>
      <c r="Z12" s="50">
        <f t="shared" si="6"/>
        <v>8640</v>
      </c>
      <c r="AA12" s="50">
        <f t="shared" si="6"/>
        <v>8810</v>
      </c>
      <c r="AB12" s="50">
        <f t="shared" si="6"/>
        <v>8980</v>
      </c>
      <c r="AC12" s="50">
        <f t="shared" si="6"/>
        <v>9150</v>
      </c>
      <c r="AD12" s="50">
        <f t="shared" si="6"/>
        <v>9320</v>
      </c>
      <c r="AE12" s="50">
        <f t="shared" si="6"/>
        <v>9490</v>
      </c>
      <c r="AF12" s="50">
        <f t="shared" si="6"/>
        <v>9660</v>
      </c>
      <c r="AG12" s="50">
        <f t="shared" si="6"/>
        <v>9830</v>
      </c>
      <c r="AH12" s="50">
        <f t="shared" si="6"/>
        <v>10000</v>
      </c>
    </row>
    <row r="13" spans="1:34" ht="21" customHeight="1">
      <c r="A13" s="4"/>
      <c r="B13" s="48" t="s">
        <v>369</v>
      </c>
      <c r="C13" s="45" t="s">
        <v>368</v>
      </c>
      <c r="D13" s="50">
        <v>6335</v>
      </c>
      <c r="E13" s="50">
        <f>D13+220</f>
        <v>6555</v>
      </c>
      <c r="F13" s="50">
        <f aca="true" t="shared" si="7" ref="F13:AH13">E13+220</f>
        <v>6775</v>
      </c>
      <c r="G13" s="50">
        <f t="shared" si="7"/>
        <v>6995</v>
      </c>
      <c r="H13" s="50">
        <f t="shared" si="7"/>
        <v>7215</v>
      </c>
      <c r="I13" s="50">
        <f t="shared" si="7"/>
        <v>7435</v>
      </c>
      <c r="J13" s="50">
        <f t="shared" si="7"/>
        <v>7655</v>
      </c>
      <c r="K13" s="50">
        <f t="shared" si="7"/>
        <v>7875</v>
      </c>
      <c r="L13" s="50">
        <f t="shared" si="7"/>
        <v>8095</v>
      </c>
      <c r="M13" s="50">
        <f t="shared" si="7"/>
        <v>8315</v>
      </c>
      <c r="N13" s="50">
        <f t="shared" si="7"/>
        <v>8535</v>
      </c>
      <c r="O13" s="50">
        <f t="shared" si="7"/>
        <v>8755</v>
      </c>
      <c r="P13" s="50">
        <f t="shared" si="7"/>
        <v>8975</v>
      </c>
      <c r="Q13" s="50">
        <f t="shared" si="7"/>
        <v>9195</v>
      </c>
      <c r="R13" s="50">
        <f t="shared" si="7"/>
        <v>9415</v>
      </c>
      <c r="S13" s="50">
        <f t="shared" si="7"/>
        <v>9635</v>
      </c>
      <c r="T13" s="50">
        <f t="shared" si="7"/>
        <v>9855</v>
      </c>
      <c r="U13" s="50">
        <f t="shared" si="7"/>
        <v>10075</v>
      </c>
      <c r="V13" s="50">
        <f t="shared" si="7"/>
        <v>10295</v>
      </c>
      <c r="W13" s="50">
        <f t="shared" si="7"/>
        <v>10515</v>
      </c>
      <c r="X13" s="50">
        <f t="shared" si="7"/>
        <v>10735</v>
      </c>
      <c r="Y13" s="50">
        <f t="shared" si="7"/>
        <v>10955</v>
      </c>
      <c r="Z13" s="50">
        <f t="shared" si="7"/>
        <v>11175</v>
      </c>
      <c r="AA13" s="50">
        <f t="shared" si="7"/>
        <v>11395</v>
      </c>
      <c r="AB13" s="50">
        <f t="shared" si="7"/>
        <v>11615</v>
      </c>
      <c r="AC13" s="50">
        <f t="shared" si="7"/>
        <v>11835</v>
      </c>
      <c r="AD13" s="50">
        <f t="shared" si="7"/>
        <v>12055</v>
      </c>
      <c r="AE13" s="50">
        <f t="shared" si="7"/>
        <v>12275</v>
      </c>
      <c r="AF13" s="50">
        <f t="shared" si="7"/>
        <v>12495</v>
      </c>
      <c r="AG13" s="50">
        <f t="shared" si="7"/>
        <v>12715</v>
      </c>
      <c r="AH13" s="50">
        <f t="shared" si="7"/>
        <v>12935</v>
      </c>
    </row>
    <row r="14" spans="1:34" ht="21" customHeight="1">
      <c r="A14" s="4"/>
      <c r="B14" s="47" t="s">
        <v>392</v>
      </c>
      <c r="C14" s="45" t="s">
        <v>390</v>
      </c>
      <c r="D14" s="50">
        <v>7790</v>
      </c>
      <c r="E14" s="50">
        <f>D14+275</f>
        <v>8065</v>
      </c>
      <c r="F14" s="50">
        <f aca="true" t="shared" si="8" ref="F14:AH14">E14+275</f>
        <v>8340</v>
      </c>
      <c r="G14" s="50">
        <f t="shared" si="8"/>
        <v>8615</v>
      </c>
      <c r="H14" s="50">
        <f t="shared" si="8"/>
        <v>8890</v>
      </c>
      <c r="I14" s="50">
        <f t="shared" si="8"/>
        <v>9165</v>
      </c>
      <c r="J14" s="50">
        <f t="shared" si="8"/>
        <v>9440</v>
      </c>
      <c r="K14" s="50">
        <f t="shared" si="8"/>
        <v>9715</v>
      </c>
      <c r="L14" s="50">
        <f t="shared" si="8"/>
        <v>9990</v>
      </c>
      <c r="M14" s="50">
        <f t="shared" si="8"/>
        <v>10265</v>
      </c>
      <c r="N14" s="50">
        <f t="shared" si="8"/>
        <v>10540</v>
      </c>
      <c r="O14" s="50">
        <f t="shared" si="8"/>
        <v>10815</v>
      </c>
      <c r="P14" s="50">
        <f t="shared" si="8"/>
        <v>11090</v>
      </c>
      <c r="Q14" s="50">
        <f t="shared" si="8"/>
        <v>11365</v>
      </c>
      <c r="R14" s="50">
        <f t="shared" si="8"/>
        <v>11640</v>
      </c>
      <c r="S14" s="50">
        <f t="shared" si="8"/>
        <v>11915</v>
      </c>
      <c r="T14" s="50">
        <f t="shared" si="8"/>
        <v>12190</v>
      </c>
      <c r="U14" s="50">
        <f t="shared" si="8"/>
        <v>12465</v>
      </c>
      <c r="V14" s="50">
        <f t="shared" si="8"/>
        <v>12740</v>
      </c>
      <c r="W14" s="50">
        <f t="shared" si="8"/>
        <v>13015</v>
      </c>
      <c r="X14" s="50">
        <f t="shared" si="8"/>
        <v>13290</v>
      </c>
      <c r="Y14" s="50">
        <f t="shared" si="8"/>
        <v>13565</v>
      </c>
      <c r="Z14" s="50">
        <f t="shared" si="8"/>
        <v>13840</v>
      </c>
      <c r="AA14" s="50">
        <f t="shared" si="8"/>
        <v>14115</v>
      </c>
      <c r="AB14" s="50">
        <f t="shared" si="8"/>
        <v>14390</v>
      </c>
      <c r="AC14" s="50">
        <f t="shared" si="8"/>
        <v>14665</v>
      </c>
      <c r="AD14" s="50">
        <f t="shared" si="8"/>
        <v>14940</v>
      </c>
      <c r="AE14" s="50">
        <f t="shared" si="8"/>
        <v>15215</v>
      </c>
      <c r="AF14" s="50">
        <f t="shared" si="8"/>
        <v>15490</v>
      </c>
      <c r="AG14" s="50">
        <f t="shared" si="8"/>
        <v>15765</v>
      </c>
      <c r="AH14" s="50">
        <f t="shared" si="8"/>
        <v>16040</v>
      </c>
    </row>
    <row r="15" spans="1:34" ht="21" customHeight="1">
      <c r="A15" s="4"/>
      <c r="B15" s="44" t="s">
        <v>416</v>
      </c>
      <c r="C15" s="45" t="s">
        <v>413</v>
      </c>
      <c r="D15" s="51">
        <v>9310</v>
      </c>
      <c r="E15" s="51">
        <f>D15+325</f>
        <v>9635</v>
      </c>
      <c r="F15" s="51">
        <f aca="true" t="shared" si="9" ref="F15:AH15">E15+325</f>
        <v>9960</v>
      </c>
      <c r="G15" s="51">
        <f t="shared" si="9"/>
        <v>10285</v>
      </c>
      <c r="H15" s="51">
        <f t="shared" si="9"/>
        <v>10610</v>
      </c>
      <c r="I15" s="51">
        <f t="shared" si="9"/>
        <v>10935</v>
      </c>
      <c r="J15" s="51">
        <f t="shared" si="9"/>
        <v>11260</v>
      </c>
      <c r="K15" s="51">
        <f t="shared" si="9"/>
        <v>11585</v>
      </c>
      <c r="L15" s="51">
        <f t="shared" si="9"/>
        <v>11910</v>
      </c>
      <c r="M15" s="51">
        <f t="shared" si="9"/>
        <v>12235</v>
      </c>
      <c r="N15" s="51">
        <f t="shared" si="9"/>
        <v>12560</v>
      </c>
      <c r="O15" s="51">
        <f t="shared" si="9"/>
        <v>12885</v>
      </c>
      <c r="P15" s="51">
        <f t="shared" si="9"/>
        <v>13210</v>
      </c>
      <c r="Q15" s="51">
        <f t="shared" si="9"/>
        <v>13535</v>
      </c>
      <c r="R15" s="51">
        <f t="shared" si="9"/>
        <v>13860</v>
      </c>
      <c r="S15" s="51">
        <f t="shared" si="9"/>
        <v>14185</v>
      </c>
      <c r="T15" s="51">
        <f t="shared" si="9"/>
        <v>14510</v>
      </c>
      <c r="U15" s="51">
        <f t="shared" si="9"/>
        <v>14835</v>
      </c>
      <c r="V15" s="51">
        <f t="shared" si="9"/>
        <v>15160</v>
      </c>
      <c r="W15" s="51">
        <f t="shared" si="9"/>
        <v>15485</v>
      </c>
      <c r="X15" s="51">
        <f t="shared" si="9"/>
        <v>15810</v>
      </c>
      <c r="Y15" s="51">
        <f t="shared" si="9"/>
        <v>16135</v>
      </c>
      <c r="Z15" s="51">
        <f t="shared" si="9"/>
        <v>16460</v>
      </c>
      <c r="AA15" s="51">
        <f t="shared" si="9"/>
        <v>16785</v>
      </c>
      <c r="AB15" s="51">
        <f t="shared" si="9"/>
        <v>17110</v>
      </c>
      <c r="AC15" s="51">
        <f t="shared" si="9"/>
        <v>17435</v>
      </c>
      <c r="AD15" s="51">
        <f t="shared" si="9"/>
        <v>17760</v>
      </c>
      <c r="AE15" s="51">
        <f t="shared" si="9"/>
        <v>18085</v>
      </c>
      <c r="AF15" s="51">
        <f t="shared" si="9"/>
        <v>18410</v>
      </c>
      <c r="AG15" s="51">
        <f t="shared" si="9"/>
        <v>18735</v>
      </c>
      <c r="AH15" s="51">
        <f t="shared" si="9"/>
        <v>19060</v>
      </c>
    </row>
    <row r="16" spans="1:34" ht="13.5" customHeight="1">
      <c r="A16" s="4"/>
      <c r="B16" s="65" t="s">
        <v>43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</row>
    <row r="17" spans="1:34" ht="21" customHeight="1">
      <c r="A17" s="4"/>
      <c r="B17" s="44" t="s">
        <v>320</v>
      </c>
      <c r="C17" s="45" t="s">
        <v>319</v>
      </c>
      <c r="D17" s="50">
        <v>3140</v>
      </c>
      <c r="E17" s="50">
        <f>D17+120</f>
        <v>3260</v>
      </c>
      <c r="F17" s="50">
        <f aca="true" t="shared" si="10" ref="F17:AH17">E17+120</f>
        <v>3380</v>
      </c>
      <c r="G17" s="50">
        <f t="shared" si="10"/>
        <v>3500</v>
      </c>
      <c r="H17" s="50">
        <f t="shared" si="10"/>
        <v>3620</v>
      </c>
      <c r="I17" s="50">
        <f t="shared" si="10"/>
        <v>3740</v>
      </c>
      <c r="J17" s="50">
        <f t="shared" si="10"/>
        <v>3860</v>
      </c>
      <c r="K17" s="50">
        <f t="shared" si="10"/>
        <v>3980</v>
      </c>
      <c r="L17" s="50">
        <f t="shared" si="10"/>
        <v>4100</v>
      </c>
      <c r="M17" s="50">
        <f t="shared" si="10"/>
        <v>4220</v>
      </c>
      <c r="N17" s="50">
        <f t="shared" si="10"/>
        <v>4340</v>
      </c>
      <c r="O17" s="50">
        <f t="shared" si="10"/>
        <v>4460</v>
      </c>
      <c r="P17" s="50">
        <f t="shared" si="10"/>
        <v>4580</v>
      </c>
      <c r="Q17" s="50">
        <f t="shared" si="10"/>
        <v>4700</v>
      </c>
      <c r="R17" s="50">
        <f t="shared" si="10"/>
        <v>4820</v>
      </c>
      <c r="S17" s="50">
        <f t="shared" si="10"/>
        <v>4940</v>
      </c>
      <c r="T17" s="50">
        <f t="shared" si="10"/>
        <v>5060</v>
      </c>
      <c r="U17" s="50">
        <f t="shared" si="10"/>
        <v>5180</v>
      </c>
      <c r="V17" s="50">
        <f t="shared" si="10"/>
        <v>5300</v>
      </c>
      <c r="W17" s="50">
        <f t="shared" si="10"/>
        <v>5420</v>
      </c>
      <c r="X17" s="50">
        <f t="shared" si="10"/>
        <v>5540</v>
      </c>
      <c r="Y17" s="50">
        <f t="shared" si="10"/>
        <v>5660</v>
      </c>
      <c r="Z17" s="50">
        <f t="shared" si="10"/>
        <v>5780</v>
      </c>
      <c r="AA17" s="50">
        <f t="shared" si="10"/>
        <v>5900</v>
      </c>
      <c r="AB17" s="50">
        <f t="shared" si="10"/>
        <v>6020</v>
      </c>
      <c r="AC17" s="50">
        <f t="shared" si="10"/>
        <v>6140</v>
      </c>
      <c r="AD17" s="50">
        <f t="shared" si="10"/>
        <v>6260</v>
      </c>
      <c r="AE17" s="50">
        <f t="shared" si="10"/>
        <v>6380</v>
      </c>
      <c r="AF17" s="50">
        <f t="shared" si="10"/>
        <v>6500</v>
      </c>
      <c r="AG17" s="50">
        <f t="shared" si="10"/>
        <v>6620</v>
      </c>
      <c r="AH17" s="50">
        <f t="shared" si="10"/>
        <v>6740</v>
      </c>
    </row>
    <row r="18" spans="1:34" ht="21" customHeight="1">
      <c r="A18" s="4"/>
      <c r="B18" s="46" t="s">
        <v>344</v>
      </c>
      <c r="C18" s="45" t="s">
        <v>342</v>
      </c>
      <c r="D18" s="50">
        <v>5050</v>
      </c>
      <c r="E18" s="50">
        <f>D18+200</f>
        <v>5250</v>
      </c>
      <c r="F18" s="50">
        <f aca="true" t="shared" si="11" ref="F18:AH18">E18+200</f>
        <v>5450</v>
      </c>
      <c r="G18" s="50">
        <f t="shared" si="11"/>
        <v>5650</v>
      </c>
      <c r="H18" s="50">
        <f t="shared" si="11"/>
        <v>5850</v>
      </c>
      <c r="I18" s="50">
        <f t="shared" si="11"/>
        <v>6050</v>
      </c>
      <c r="J18" s="50">
        <f t="shared" si="11"/>
        <v>6250</v>
      </c>
      <c r="K18" s="50">
        <f t="shared" si="11"/>
        <v>6450</v>
      </c>
      <c r="L18" s="50">
        <f t="shared" si="11"/>
        <v>6650</v>
      </c>
      <c r="M18" s="50">
        <f t="shared" si="11"/>
        <v>6850</v>
      </c>
      <c r="N18" s="50">
        <f t="shared" si="11"/>
        <v>7050</v>
      </c>
      <c r="O18" s="50">
        <f t="shared" si="11"/>
        <v>7250</v>
      </c>
      <c r="P18" s="50">
        <f t="shared" si="11"/>
        <v>7450</v>
      </c>
      <c r="Q18" s="50">
        <f t="shared" si="11"/>
        <v>7650</v>
      </c>
      <c r="R18" s="50">
        <f t="shared" si="11"/>
        <v>7850</v>
      </c>
      <c r="S18" s="50">
        <f t="shared" si="11"/>
        <v>8050</v>
      </c>
      <c r="T18" s="50">
        <f t="shared" si="11"/>
        <v>8250</v>
      </c>
      <c r="U18" s="50">
        <f t="shared" si="11"/>
        <v>8450</v>
      </c>
      <c r="V18" s="50">
        <f t="shared" si="11"/>
        <v>8650</v>
      </c>
      <c r="W18" s="50">
        <f t="shared" si="11"/>
        <v>8850</v>
      </c>
      <c r="X18" s="50">
        <f t="shared" si="11"/>
        <v>9050</v>
      </c>
      <c r="Y18" s="50">
        <f t="shared" si="11"/>
        <v>9250</v>
      </c>
      <c r="Z18" s="50">
        <f t="shared" si="11"/>
        <v>9450</v>
      </c>
      <c r="AA18" s="50">
        <f t="shared" si="11"/>
        <v>9650</v>
      </c>
      <c r="AB18" s="50">
        <f t="shared" si="11"/>
        <v>9850</v>
      </c>
      <c r="AC18" s="50">
        <f t="shared" si="11"/>
        <v>10050</v>
      </c>
      <c r="AD18" s="50">
        <f t="shared" si="11"/>
        <v>10250</v>
      </c>
      <c r="AE18" s="50">
        <f t="shared" si="11"/>
        <v>10450</v>
      </c>
      <c r="AF18" s="50">
        <f t="shared" si="11"/>
        <v>10650</v>
      </c>
      <c r="AG18" s="50">
        <f t="shared" si="11"/>
        <v>10850</v>
      </c>
      <c r="AH18" s="50">
        <f t="shared" si="11"/>
        <v>11050</v>
      </c>
    </row>
    <row r="19" spans="1:34" ht="21" customHeight="1">
      <c r="A19" s="4"/>
      <c r="B19" s="46" t="s">
        <v>370</v>
      </c>
      <c r="C19" s="45" t="s">
        <v>368</v>
      </c>
      <c r="D19" s="50">
        <v>6535</v>
      </c>
      <c r="E19" s="50">
        <f>D19+260</f>
        <v>6795</v>
      </c>
      <c r="F19" s="50">
        <f aca="true" t="shared" si="12" ref="F19:AH19">E19+260</f>
        <v>7055</v>
      </c>
      <c r="G19" s="50">
        <f t="shared" si="12"/>
        <v>7315</v>
      </c>
      <c r="H19" s="50">
        <f t="shared" si="12"/>
        <v>7575</v>
      </c>
      <c r="I19" s="50">
        <f t="shared" si="12"/>
        <v>7835</v>
      </c>
      <c r="J19" s="50">
        <f t="shared" si="12"/>
        <v>8095</v>
      </c>
      <c r="K19" s="50">
        <f t="shared" si="12"/>
        <v>8355</v>
      </c>
      <c r="L19" s="50">
        <f t="shared" si="12"/>
        <v>8615</v>
      </c>
      <c r="M19" s="50">
        <f t="shared" si="12"/>
        <v>8875</v>
      </c>
      <c r="N19" s="50">
        <f t="shared" si="12"/>
        <v>9135</v>
      </c>
      <c r="O19" s="50">
        <f t="shared" si="12"/>
        <v>9395</v>
      </c>
      <c r="P19" s="50">
        <f t="shared" si="12"/>
        <v>9655</v>
      </c>
      <c r="Q19" s="50">
        <f t="shared" si="12"/>
        <v>9915</v>
      </c>
      <c r="R19" s="50">
        <f t="shared" si="12"/>
        <v>10175</v>
      </c>
      <c r="S19" s="50">
        <f t="shared" si="12"/>
        <v>10435</v>
      </c>
      <c r="T19" s="50">
        <f t="shared" si="12"/>
        <v>10695</v>
      </c>
      <c r="U19" s="50">
        <f t="shared" si="12"/>
        <v>10955</v>
      </c>
      <c r="V19" s="50">
        <f t="shared" si="12"/>
        <v>11215</v>
      </c>
      <c r="W19" s="50">
        <f t="shared" si="12"/>
        <v>11475</v>
      </c>
      <c r="X19" s="50">
        <f t="shared" si="12"/>
        <v>11735</v>
      </c>
      <c r="Y19" s="50">
        <f t="shared" si="12"/>
        <v>11995</v>
      </c>
      <c r="Z19" s="50">
        <f t="shared" si="12"/>
        <v>12255</v>
      </c>
      <c r="AA19" s="50">
        <f t="shared" si="12"/>
        <v>12515</v>
      </c>
      <c r="AB19" s="50">
        <f t="shared" si="12"/>
        <v>12775</v>
      </c>
      <c r="AC19" s="50">
        <f t="shared" si="12"/>
        <v>13035</v>
      </c>
      <c r="AD19" s="50">
        <f t="shared" si="12"/>
        <v>13295</v>
      </c>
      <c r="AE19" s="50">
        <f t="shared" si="12"/>
        <v>13555</v>
      </c>
      <c r="AF19" s="50">
        <f t="shared" si="12"/>
        <v>13815</v>
      </c>
      <c r="AG19" s="50">
        <f t="shared" si="12"/>
        <v>14075</v>
      </c>
      <c r="AH19" s="50">
        <f t="shared" si="12"/>
        <v>14335</v>
      </c>
    </row>
    <row r="20" spans="1:34" ht="21" customHeight="1">
      <c r="A20" s="4"/>
      <c r="B20" s="44" t="s">
        <v>393</v>
      </c>
      <c r="C20" s="45" t="s">
        <v>390</v>
      </c>
      <c r="D20" s="50">
        <v>8040</v>
      </c>
      <c r="E20" s="50">
        <f>D20+325</f>
        <v>8365</v>
      </c>
      <c r="F20" s="50">
        <f aca="true" t="shared" si="13" ref="F20:AH20">E20+325</f>
        <v>8690</v>
      </c>
      <c r="G20" s="50">
        <f t="shared" si="13"/>
        <v>9015</v>
      </c>
      <c r="H20" s="50">
        <f t="shared" si="13"/>
        <v>9340</v>
      </c>
      <c r="I20" s="50">
        <f t="shared" si="13"/>
        <v>9665</v>
      </c>
      <c r="J20" s="50">
        <f t="shared" si="13"/>
        <v>9990</v>
      </c>
      <c r="K20" s="50">
        <f t="shared" si="13"/>
        <v>10315</v>
      </c>
      <c r="L20" s="50">
        <f t="shared" si="13"/>
        <v>10640</v>
      </c>
      <c r="M20" s="50">
        <f t="shared" si="13"/>
        <v>10965</v>
      </c>
      <c r="N20" s="50">
        <f t="shared" si="13"/>
        <v>11290</v>
      </c>
      <c r="O20" s="50">
        <f t="shared" si="13"/>
        <v>11615</v>
      </c>
      <c r="P20" s="50">
        <f t="shared" si="13"/>
        <v>11940</v>
      </c>
      <c r="Q20" s="50">
        <f t="shared" si="13"/>
        <v>12265</v>
      </c>
      <c r="R20" s="50">
        <f t="shared" si="13"/>
        <v>12590</v>
      </c>
      <c r="S20" s="50">
        <f t="shared" si="13"/>
        <v>12915</v>
      </c>
      <c r="T20" s="50">
        <f t="shared" si="13"/>
        <v>13240</v>
      </c>
      <c r="U20" s="50">
        <f t="shared" si="13"/>
        <v>13565</v>
      </c>
      <c r="V20" s="50">
        <f t="shared" si="13"/>
        <v>13890</v>
      </c>
      <c r="W20" s="50">
        <f t="shared" si="13"/>
        <v>14215</v>
      </c>
      <c r="X20" s="50">
        <f t="shared" si="13"/>
        <v>14540</v>
      </c>
      <c r="Y20" s="50">
        <f t="shared" si="13"/>
        <v>14865</v>
      </c>
      <c r="Z20" s="50">
        <f t="shared" si="13"/>
        <v>15190</v>
      </c>
      <c r="AA20" s="50">
        <f t="shared" si="13"/>
        <v>15515</v>
      </c>
      <c r="AB20" s="50">
        <f t="shared" si="13"/>
        <v>15840</v>
      </c>
      <c r="AC20" s="50">
        <f t="shared" si="13"/>
        <v>16165</v>
      </c>
      <c r="AD20" s="50">
        <f t="shared" si="13"/>
        <v>16490</v>
      </c>
      <c r="AE20" s="50">
        <f t="shared" si="13"/>
        <v>16815</v>
      </c>
      <c r="AF20" s="50">
        <f t="shared" si="13"/>
        <v>17140</v>
      </c>
      <c r="AG20" s="50">
        <f t="shared" si="13"/>
        <v>17465</v>
      </c>
      <c r="AH20" s="50">
        <f t="shared" si="13"/>
        <v>17790</v>
      </c>
    </row>
    <row r="21" spans="1:34" ht="21" customHeight="1">
      <c r="A21" s="4"/>
      <c r="B21" s="44" t="s">
        <v>417</v>
      </c>
      <c r="C21" s="45" t="s">
        <v>413</v>
      </c>
      <c r="D21" s="51">
        <v>9610</v>
      </c>
      <c r="E21" s="51">
        <f>D21+385</f>
        <v>9995</v>
      </c>
      <c r="F21" s="51">
        <f aca="true" t="shared" si="14" ref="F21:AH21">E21+385</f>
        <v>10380</v>
      </c>
      <c r="G21" s="51">
        <f t="shared" si="14"/>
        <v>10765</v>
      </c>
      <c r="H21" s="51">
        <f t="shared" si="14"/>
        <v>11150</v>
      </c>
      <c r="I21" s="51">
        <f t="shared" si="14"/>
        <v>11535</v>
      </c>
      <c r="J21" s="51">
        <f t="shared" si="14"/>
        <v>11920</v>
      </c>
      <c r="K21" s="51">
        <f t="shared" si="14"/>
        <v>12305</v>
      </c>
      <c r="L21" s="51">
        <f t="shared" si="14"/>
        <v>12690</v>
      </c>
      <c r="M21" s="51">
        <f t="shared" si="14"/>
        <v>13075</v>
      </c>
      <c r="N21" s="51">
        <f t="shared" si="14"/>
        <v>13460</v>
      </c>
      <c r="O21" s="51">
        <f t="shared" si="14"/>
        <v>13845</v>
      </c>
      <c r="P21" s="51">
        <f t="shared" si="14"/>
        <v>14230</v>
      </c>
      <c r="Q21" s="51">
        <f t="shared" si="14"/>
        <v>14615</v>
      </c>
      <c r="R21" s="51">
        <f t="shared" si="14"/>
        <v>15000</v>
      </c>
      <c r="S21" s="51">
        <f t="shared" si="14"/>
        <v>15385</v>
      </c>
      <c r="T21" s="51">
        <f t="shared" si="14"/>
        <v>15770</v>
      </c>
      <c r="U21" s="51">
        <f t="shared" si="14"/>
        <v>16155</v>
      </c>
      <c r="V21" s="51">
        <f t="shared" si="14"/>
        <v>16540</v>
      </c>
      <c r="W21" s="51">
        <f t="shared" si="14"/>
        <v>16925</v>
      </c>
      <c r="X21" s="51">
        <f t="shared" si="14"/>
        <v>17310</v>
      </c>
      <c r="Y21" s="51">
        <f t="shared" si="14"/>
        <v>17695</v>
      </c>
      <c r="Z21" s="51">
        <f t="shared" si="14"/>
        <v>18080</v>
      </c>
      <c r="AA21" s="51">
        <f t="shared" si="14"/>
        <v>18465</v>
      </c>
      <c r="AB21" s="51">
        <f t="shared" si="14"/>
        <v>18850</v>
      </c>
      <c r="AC21" s="51">
        <f t="shared" si="14"/>
        <v>19235</v>
      </c>
      <c r="AD21" s="51">
        <f t="shared" si="14"/>
        <v>19620</v>
      </c>
      <c r="AE21" s="51">
        <f t="shared" si="14"/>
        <v>20005</v>
      </c>
      <c r="AF21" s="51">
        <f t="shared" si="14"/>
        <v>20390</v>
      </c>
      <c r="AG21" s="51">
        <f t="shared" si="14"/>
        <v>20775</v>
      </c>
      <c r="AH21" s="51">
        <f t="shared" si="14"/>
        <v>21160</v>
      </c>
    </row>
    <row r="22" spans="1:34" ht="12" customHeight="1">
      <c r="A22" s="4"/>
      <c r="B22" s="65" t="s">
        <v>44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</row>
    <row r="23" spans="1:34" ht="21" customHeight="1">
      <c r="A23" s="4"/>
      <c r="B23" s="44" t="s">
        <v>321</v>
      </c>
      <c r="C23" s="45" t="s">
        <v>319</v>
      </c>
      <c r="D23" s="50">
        <v>3240</v>
      </c>
      <c r="E23" s="50">
        <f>D23+140</f>
        <v>3380</v>
      </c>
      <c r="F23" s="50">
        <f aca="true" t="shared" si="15" ref="F23:AH23">E23+140</f>
        <v>3520</v>
      </c>
      <c r="G23" s="50">
        <f t="shared" si="15"/>
        <v>3660</v>
      </c>
      <c r="H23" s="50">
        <f t="shared" si="15"/>
        <v>3800</v>
      </c>
      <c r="I23" s="50">
        <f t="shared" si="15"/>
        <v>3940</v>
      </c>
      <c r="J23" s="50">
        <f t="shared" si="15"/>
        <v>4080</v>
      </c>
      <c r="K23" s="50">
        <f t="shared" si="15"/>
        <v>4220</v>
      </c>
      <c r="L23" s="50">
        <f t="shared" si="15"/>
        <v>4360</v>
      </c>
      <c r="M23" s="50">
        <f t="shared" si="15"/>
        <v>4500</v>
      </c>
      <c r="N23" s="50">
        <f t="shared" si="15"/>
        <v>4640</v>
      </c>
      <c r="O23" s="50">
        <f t="shared" si="15"/>
        <v>4780</v>
      </c>
      <c r="P23" s="50">
        <f t="shared" si="15"/>
        <v>4920</v>
      </c>
      <c r="Q23" s="50">
        <f t="shared" si="15"/>
        <v>5060</v>
      </c>
      <c r="R23" s="50">
        <f t="shared" si="15"/>
        <v>5200</v>
      </c>
      <c r="S23" s="50">
        <f t="shared" si="15"/>
        <v>5340</v>
      </c>
      <c r="T23" s="50">
        <f t="shared" si="15"/>
        <v>5480</v>
      </c>
      <c r="U23" s="50">
        <f t="shared" si="15"/>
        <v>5620</v>
      </c>
      <c r="V23" s="50">
        <f t="shared" si="15"/>
        <v>5760</v>
      </c>
      <c r="W23" s="50">
        <f t="shared" si="15"/>
        <v>5900</v>
      </c>
      <c r="X23" s="50">
        <f t="shared" si="15"/>
        <v>6040</v>
      </c>
      <c r="Y23" s="50">
        <f t="shared" si="15"/>
        <v>6180</v>
      </c>
      <c r="Z23" s="50">
        <f t="shared" si="15"/>
        <v>6320</v>
      </c>
      <c r="AA23" s="50">
        <f t="shared" si="15"/>
        <v>6460</v>
      </c>
      <c r="AB23" s="50">
        <f t="shared" si="15"/>
        <v>6600</v>
      </c>
      <c r="AC23" s="50">
        <f t="shared" si="15"/>
        <v>6740</v>
      </c>
      <c r="AD23" s="50">
        <f t="shared" si="15"/>
        <v>6880</v>
      </c>
      <c r="AE23" s="50">
        <f t="shared" si="15"/>
        <v>7020</v>
      </c>
      <c r="AF23" s="50">
        <f t="shared" si="15"/>
        <v>7160</v>
      </c>
      <c r="AG23" s="50">
        <f t="shared" si="15"/>
        <v>7300</v>
      </c>
      <c r="AH23" s="50">
        <f t="shared" si="15"/>
        <v>7440</v>
      </c>
    </row>
    <row r="24" spans="1:34" ht="21" customHeight="1">
      <c r="A24" s="4"/>
      <c r="B24" s="46" t="s">
        <v>345</v>
      </c>
      <c r="C24" s="45" t="s">
        <v>342</v>
      </c>
      <c r="D24" s="50">
        <v>5200</v>
      </c>
      <c r="E24" s="50">
        <f>D24+230</f>
        <v>5430</v>
      </c>
      <c r="F24" s="50">
        <f aca="true" t="shared" si="16" ref="F24:AH24">E24+230</f>
        <v>5660</v>
      </c>
      <c r="G24" s="50">
        <f t="shared" si="16"/>
        <v>5890</v>
      </c>
      <c r="H24" s="50">
        <f t="shared" si="16"/>
        <v>6120</v>
      </c>
      <c r="I24" s="50">
        <f t="shared" si="16"/>
        <v>6350</v>
      </c>
      <c r="J24" s="50">
        <f t="shared" si="16"/>
        <v>6580</v>
      </c>
      <c r="K24" s="50">
        <f t="shared" si="16"/>
        <v>6810</v>
      </c>
      <c r="L24" s="50">
        <f t="shared" si="16"/>
        <v>7040</v>
      </c>
      <c r="M24" s="50">
        <f t="shared" si="16"/>
        <v>7270</v>
      </c>
      <c r="N24" s="50">
        <f t="shared" si="16"/>
        <v>7500</v>
      </c>
      <c r="O24" s="50">
        <f t="shared" si="16"/>
        <v>7730</v>
      </c>
      <c r="P24" s="50">
        <f t="shared" si="16"/>
        <v>7960</v>
      </c>
      <c r="Q24" s="50">
        <f t="shared" si="16"/>
        <v>8190</v>
      </c>
      <c r="R24" s="50">
        <f t="shared" si="16"/>
        <v>8420</v>
      </c>
      <c r="S24" s="50">
        <f t="shared" si="16"/>
        <v>8650</v>
      </c>
      <c r="T24" s="50">
        <f t="shared" si="16"/>
        <v>8880</v>
      </c>
      <c r="U24" s="50">
        <f t="shared" si="16"/>
        <v>9110</v>
      </c>
      <c r="V24" s="50">
        <f t="shared" si="16"/>
        <v>9340</v>
      </c>
      <c r="W24" s="50">
        <f t="shared" si="16"/>
        <v>9570</v>
      </c>
      <c r="X24" s="50">
        <f t="shared" si="16"/>
        <v>9800</v>
      </c>
      <c r="Y24" s="50">
        <f t="shared" si="16"/>
        <v>10030</v>
      </c>
      <c r="Z24" s="50">
        <f t="shared" si="16"/>
        <v>10260</v>
      </c>
      <c r="AA24" s="50">
        <f t="shared" si="16"/>
        <v>10490</v>
      </c>
      <c r="AB24" s="50">
        <f t="shared" si="16"/>
        <v>10720</v>
      </c>
      <c r="AC24" s="50">
        <f t="shared" si="16"/>
        <v>10950</v>
      </c>
      <c r="AD24" s="50">
        <f t="shared" si="16"/>
        <v>11180</v>
      </c>
      <c r="AE24" s="50">
        <f t="shared" si="16"/>
        <v>11410</v>
      </c>
      <c r="AF24" s="50">
        <f t="shared" si="16"/>
        <v>11640</v>
      </c>
      <c r="AG24" s="50">
        <f t="shared" si="16"/>
        <v>11870</v>
      </c>
      <c r="AH24" s="50">
        <f t="shared" si="16"/>
        <v>12100</v>
      </c>
    </row>
    <row r="25" spans="1:34" ht="21" customHeight="1">
      <c r="A25" s="4"/>
      <c r="B25" s="46" t="s">
        <v>389</v>
      </c>
      <c r="C25" s="45" t="s">
        <v>368</v>
      </c>
      <c r="D25" s="50">
        <v>6730</v>
      </c>
      <c r="E25" s="50">
        <f>D25+300</f>
        <v>7030</v>
      </c>
      <c r="F25" s="50">
        <f aca="true" t="shared" si="17" ref="F25:AH25">E25+300</f>
        <v>7330</v>
      </c>
      <c r="G25" s="50">
        <f t="shared" si="17"/>
        <v>7630</v>
      </c>
      <c r="H25" s="50">
        <f t="shared" si="17"/>
        <v>7930</v>
      </c>
      <c r="I25" s="50">
        <f t="shared" si="17"/>
        <v>8230</v>
      </c>
      <c r="J25" s="50">
        <f t="shared" si="17"/>
        <v>8530</v>
      </c>
      <c r="K25" s="50">
        <f t="shared" si="17"/>
        <v>8830</v>
      </c>
      <c r="L25" s="50">
        <f t="shared" si="17"/>
        <v>9130</v>
      </c>
      <c r="M25" s="50">
        <f t="shared" si="17"/>
        <v>9430</v>
      </c>
      <c r="N25" s="50">
        <f t="shared" si="17"/>
        <v>9730</v>
      </c>
      <c r="O25" s="50">
        <f t="shared" si="17"/>
        <v>10030</v>
      </c>
      <c r="P25" s="50">
        <f t="shared" si="17"/>
        <v>10330</v>
      </c>
      <c r="Q25" s="50">
        <f t="shared" si="17"/>
        <v>10630</v>
      </c>
      <c r="R25" s="50">
        <f t="shared" si="17"/>
        <v>10930</v>
      </c>
      <c r="S25" s="50">
        <f t="shared" si="17"/>
        <v>11230</v>
      </c>
      <c r="T25" s="50">
        <f t="shared" si="17"/>
        <v>11530</v>
      </c>
      <c r="U25" s="50">
        <f t="shared" si="17"/>
        <v>11830</v>
      </c>
      <c r="V25" s="50">
        <f t="shared" si="17"/>
        <v>12130</v>
      </c>
      <c r="W25" s="50">
        <f t="shared" si="17"/>
        <v>12430</v>
      </c>
      <c r="X25" s="50">
        <f t="shared" si="17"/>
        <v>12730</v>
      </c>
      <c r="Y25" s="50">
        <f t="shared" si="17"/>
        <v>13030</v>
      </c>
      <c r="Z25" s="50">
        <f t="shared" si="17"/>
        <v>13330</v>
      </c>
      <c r="AA25" s="50">
        <f t="shared" si="17"/>
        <v>13630</v>
      </c>
      <c r="AB25" s="50">
        <f t="shared" si="17"/>
        <v>13930</v>
      </c>
      <c r="AC25" s="50">
        <f t="shared" si="17"/>
        <v>14230</v>
      </c>
      <c r="AD25" s="50">
        <f t="shared" si="17"/>
        <v>14530</v>
      </c>
      <c r="AE25" s="50">
        <f t="shared" si="17"/>
        <v>14830</v>
      </c>
      <c r="AF25" s="50">
        <f t="shared" si="17"/>
        <v>15130</v>
      </c>
      <c r="AG25" s="50">
        <f t="shared" si="17"/>
        <v>15430</v>
      </c>
      <c r="AH25" s="50">
        <f t="shared" si="17"/>
        <v>15730</v>
      </c>
    </row>
    <row r="26" spans="1:34" ht="21" customHeight="1">
      <c r="A26" s="4"/>
      <c r="B26" s="44" t="s">
        <v>394</v>
      </c>
      <c r="C26" s="45" t="s">
        <v>390</v>
      </c>
      <c r="D26" s="50">
        <v>8280</v>
      </c>
      <c r="E26" s="50">
        <f>D26+370</f>
        <v>8650</v>
      </c>
      <c r="F26" s="50">
        <f aca="true" t="shared" si="18" ref="F26:AH26">E26+370</f>
        <v>9020</v>
      </c>
      <c r="G26" s="50">
        <f t="shared" si="18"/>
        <v>9390</v>
      </c>
      <c r="H26" s="50">
        <f t="shared" si="18"/>
        <v>9760</v>
      </c>
      <c r="I26" s="50">
        <f t="shared" si="18"/>
        <v>10130</v>
      </c>
      <c r="J26" s="50">
        <f t="shared" si="18"/>
        <v>10500</v>
      </c>
      <c r="K26" s="50">
        <f t="shared" si="18"/>
        <v>10870</v>
      </c>
      <c r="L26" s="50">
        <f t="shared" si="18"/>
        <v>11240</v>
      </c>
      <c r="M26" s="50">
        <f t="shared" si="18"/>
        <v>11610</v>
      </c>
      <c r="N26" s="50">
        <f t="shared" si="18"/>
        <v>11980</v>
      </c>
      <c r="O26" s="50">
        <f t="shared" si="18"/>
        <v>12350</v>
      </c>
      <c r="P26" s="50">
        <f t="shared" si="18"/>
        <v>12720</v>
      </c>
      <c r="Q26" s="50">
        <f t="shared" si="18"/>
        <v>13090</v>
      </c>
      <c r="R26" s="50">
        <f t="shared" si="18"/>
        <v>13460</v>
      </c>
      <c r="S26" s="50">
        <f t="shared" si="18"/>
        <v>13830</v>
      </c>
      <c r="T26" s="50">
        <f t="shared" si="18"/>
        <v>14200</v>
      </c>
      <c r="U26" s="50">
        <f t="shared" si="18"/>
        <v>14570</v>
      </c>
      <c r="V26" s="50">
        <f t="shared" si="18"/>
        <v>14940</v>
      </c>
      <c r="W26" s="50">
        <f t="shared" si="18"/>
        <v>15310</v>
      </c>
      <c r="X26" s="50">
        <f t="shared" si="18"/>
        <v>15680</v>
      </c>
      <c r="Y26" s="50">
        <f t="shared" si="18"/>
        <v>16050</v>
      </c>
      <c r="Z26" s="50">
        <f t="shared" si="18"/>
        <v>16420</v>
      </c>
      <c r="AA26" s="50">
        <f t="shared" si="18"/>
        <v>16790</v>
      </c>
      <c r="AB26" s="50">
        <f t="shared" si="18"/>
        <v>17160</v>
      </c>
      <c r="AC26" s="50">
        <f t="shared" si="18"/>
        <v>17530</v>
      </c>
      <c r="AD26" s="50">
        <f t="shared" si="18"/>
        <v>17900</v>
      </c>
      <c r="AE26" s="50">
        <f t="shared" si="18"/>
        <v>18270</v>
      </c>
      <c r="AF26" s="50">
        <f t="shared" si="18"/>
        <v>18640</v>
      </c>
      <c r="AG26" s="50">
        <f t="shared" si="18"/>
        <v>19010</v>
      </c>
      <c r="AH26" s="50">
        <f t="shared" si="18"/>
        <v>19380</v>
      </c>
    </row>
    <row r="27" spans="1:34" ht="21" customHeight="1">
      <c r="A27" s="4"/>
      <c r="B27" s="44" t="s">
        <v>418</v>
      </c>
      <c r="C27" s="45" t="s">
        <v>413</v>
      </c>
      <c r="D27" s="51">
        <v>9900</v>
      </c>
      <c r="E27" s="51">
        <f>D27+440</f>
        <v>10340</v>
      </c>
      <c r="F27" s="51">
        <f aca="true" t="shared" si="19" ref="F27:AH27">E27+440</f>
        <v>10780</v>
      </c>
      <c r="G27" s="51">
        <f t="shared" si="19"/>
        <v>11220</v>
      </c>
      <c r="H27" s="51">
        <f t="shared" si="19"/>
        <v>11660</v>
      </c>
      <c r="I27" s="51">
        <f t="shared" si="19"/>
        <v>12100</v>
      </c>
      <c r="J27" s="51">
        <f t="shared" si="19"/>
        <v>12540</v>
      </c>
      <c r="K27" s="51">
        <f t="shared" si="19"/>
        <v>12980</v>
      </c>
      <c r="L27" s="51">
        <f t="shared" si="19"/>
        <v>13420</v>
      </c>
      <c r="M27" s="51">
        <f t="shared" si="19"/>
        <v>13860</v>
      </c>
      <c r="N27" s="51">
        <f t="shared" si="19"/>
        <v>14300</v>
      </c>
      <c r="O27" s="51">
        <f t="shared" si="19"/>
        <v>14740</v>
      </c>
      <c r="P27" s="51">
        <f t="shared" si="19"/>
        <v>15180</v>
      </c>
      <c r="Q27" s="51">
        <f t="shared" si="19"/>
        <v>15620</v>
      </c>
      <c r="R27" s="51">
        <f t="shared" si="19"/>
        <v>16060</v>
      </c>
      <c r="S27" s="51">
        <f t="shared" si="19"/>
        <v>16500</v>
      </c>
      <c r="T27" s="51">
        <f t="shared" si="19"/>
        <v>16940</v>
      </c>
      <c r="U27" s="51">
        <f t="shared" si="19"/>
        <v>17380</v>
      </c>
      <c r="V27" s="51">
        <f t="shared" si="19"/>
        <v>17820</v>
      </c>
      <c r="W27" s="51">
        <f t="shared" si="19"/>
        <v>18260</v>
      </c>
      <c r="X27" s="51">
        <f t="shared" si="19"/>
        <v>18700</v>
      </c>
      <c r="Y27" s="51">
        <f t="shared" si="19"/>
        <v>19140</v>
      </c>
      <c r="Z27" s="51">
        <f t="shared" si="19"/>
        <v>19580</v>
      </c>
      <c r="AA27" s="51">
        <f t="shared" si="19"/>
        <v>20020</v>
      </c>
      <c r="AB27" s="51">
        <f t="shared" si="19"/>
        <v>20460</v>
      </c>
      <c r="AC27" s="51">
        <f t="shared" si="19"/>
        <v>20900</v>
      </c>
      <c r="AD27" s="51">
        <f t="shared" si="19"/>
        <v>21340</v>
      </c>
      <c r="AE27" s="51">
        <f t="shared" si="19"/>
        <v>21780</v>
      </c>
      <c r="AF27" s="51">
        <f t="shared" si="19"/>
        <v>22220</v>
      </c>
      <c r="AG27" s="51">
        <f t="shared" si="19"/>
        <v>22660</v>
      </c>
      <c r="AH27" s="51">
        <f t="shared" si="19"/>
        <v>23100</v>
      </c>
    </row>
    <row r="28" spans="1:34" ht="12.75" customHeight="1">
      <c r="A28" s="4"/>
      <c r="B28" s="65" t="s">
        <v>45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/>
    </row>
    <row r="29" spans="1:34" ht="21" customHeight="1">
      <c r="A29" s="4"/>
      <c r="B29" s="44" t="s">
        <v>322</v>
      </c>
      <c r="C29" s="45" t="s">
        <v>319</v>
      </c>
      <c r="D29" s="50">
        <v>3340</v>
      </c>
      <c r="E29" s="50">
        <f>D29+160</f>
        <v>3500</v>
      </c>
      <c r="F29" s="50">
        <f aca="true" t="shared" si="20" ref="F29:AH29">E29+160</f>
        <v>3660</v>
      </c>
      <c r="G29" s="50">
        <f t="shared" si="20"/>
        <v>3820</v>
      </c>
      <c r="H29" s="50">
        <f t="shared" si="20"/>
        <v>3980</v>
      </c>
      <c r="I29" s="50">
        <f t="shared" si="20"/>
        <v>4140</v>
      </c>
      <c r="J29" s="50">
        <f t="shared" si="20"/>
        <v>4300</v>
      </c>
      <c r="K29" s="50">
        <f t="shared" si="20"/>
        <v>4460</v>
      </c>
      <c r="L29" s="50">
        <f t="shared" si="20"/>
        <v>4620</v>
      </c>
      <c r="M29" s="50">
        <f t="shared" si="20"/>
        <v>4780</v>
      </c>
      <c r="N29" s="50">
        <f t="shared" si="20"/>
        <v>4940</v>
      </c>
      <c r="O29" s="50">
        <f t="shared" si="20"/>
        <v>5100</v>
      </c>
      <c r="P29" s="50">
        <f t="shared" si="20"/>
        <v>5260</v>
      </c>
      <c r="Q29" s="50">
        <f t="shared" si="20"/>
        <v>5420</v>
      </c>
      <c r="R29" s="50">
        <f t="shared" si="20"/>
        <v>5580</v>
      </c>
      <c r="S29" s="50">
        <f t="shared" si="20"/>
        <v>5740</v>
      </c>
      <c r="T29" s="50">
        <f t="shared" si="20"/>
        <v>5900</v>
      </c>
      <c r="U29" s="50">
        <f t="shared" si="20"/>
        <v>6060</v>
      </c>
      <c r="V29" s="50">
        <f t="shared" si="20"/>
        <v>6220</v>
      </c>
      <c r="W29" s="50">
        <f t="shared" si="20"/>
        <v>6380</v>
      </c>
      <c r="X29" s="50">
        <f t="shared" si="20"/>
        <v>6540</v>
      </c>
      <c r="Y29" s="50">
        <f t="shared" si="20"/>
        <v>6700</v>
      </c>
      <c r="Z29" s="50">
        <f t="shared" si="20"/>
        <v>6860</v>
      </c>
      <c r="AA29" s="50">
        <f t="shared" si="20"/>
        <v>7020</v>
      </c>
      <c r="AB29" s="50">
        <f t="shared" si="20"/>
        <v>7180</v>
      </c>
      <c r="AC29" s="50">
        <f t="shared" si="20"/>
        <v>7340</v>
      </c>
      <c r="AD29" s="50">
        <f t="shared" si="20"/>
        <v>7500</v>
      </c>
      <c r="AE29" s="50">
        <f t="shared" si="20"/>
        <v>7660</v>
      </c>
      <c r="AF29" s="50">
        <f t="shared" si="20"/>
        <v>7820</v>
      </c>
      <c r="AG29" s="50">
        <f t="shared" si="20"/>
        <v>7980</v>
      </c>
      <c r="AH29" s="50">
        <f t="shared" si="20"/>
        <v>8140</v>
      </c>
    </row>
    <row r="30" spans="1:34" ht="21" customHeight="1">
      <c r="A30" s="4"/>
      <c r="B30" s="46" t="s">
        <v>346</v>
      </c>
      <c r="C30" s="45" t="s">
        <v>342</v>
      </c>
      <c r="D30" s="50">
        <v>5400</v>
      </c>
      <c r="E30" s="50">
        <f>D30+260</f>
        <v>5660</v>
      </c>
      <c r="F30" s="50">
        <f aca="true" t="shared" si="21" ref="F30:AH30">E30+260</f>
        <v>5920</v>
      </c>
      <c r="G30" s="50">
        <f t="shared" si="21"/>
        <v>6180</v>
      </c>
      <c r="H30" s="50">
        <f t="shared" si="21"/>
        <v>6440</v>
      </c>
      <c r="I30" s="50">
        <f t="shared" si="21"/>
        <v>6700</v>
      </c>
      <c r="J30" s="50">
        <f t="shared" si="21"/>
        <v>6960</v>
      </c>
      <c r="K30" s="50">
        <f t="shared" si="21"/>
        <v>7220</v>
      </c>
      <c r="L30" s="50">
        <f t="shared" si="21"/>
        <v>7480</v>
      </c>
      <c r="M30" s="50">
        <f t="shared" si="21"/>
        <v>7740</v>
      </c>
      <c r="N30" s="50">
        <f t="shared" si="21"/>
        <v>8000</v>
      </c>
      <c r="O30" s="50">
        <f t="shared" si="21"/>
        <v>8260</v>
      </c>
      <c r="P30" s="50">
        <f t="shared" si="21"/>
        <v>8520</v>
      </c>
      <c r="Q30" s="50">
        <f t="shared" si="21"/>
        <v>8780</v>
      </c>
      <c r="R30" s="50">
        <f t="shared" si="21"/>
        <v>9040</v>
      </c>
      <c r="S30" s="50">
        <f t="shared" si="21"/>
        <v>9300</v>
      </c>
      <c r="T30" s="50">
        <f t="shared" si="21"/>
        <v>9560</v>
      </c>
      <c r="U30" s="50">
        <f t="shared" si="21"/>
        <v>9820</v>
      </c>
      <c r="V30" s="50">
        <f t="shared" si="21"/>
        <v>10080</v>
      </c>
      <c r="W30" s="50">
        <f t="shared" si="21"/>
        <v>10340</v>
      </c>
      <c r="X30" s="50">
        <f t="shared" si="21"/>
        <v>10600</v>
      </c>
      <c r="Y30" s="50">
        <f t="shared" si="21"/>
        <v>10860</v>
      </c>
      <c r="Z30" s="50">
        <f t="shared" si="21"/>
        <v>11120</v>
      </c>
      <c r="AA30" s="50">
        <f t="shared" si="21"/>
        <v>11380</v>
      </c>
      <c r="AB30" s="50">
        <f t="shared" si="21"/>
        <v>11640</v>
      </c>
      <c r="AC30" s="50">
        <f t="shared" si="21"/>
        <v>11900</v>
      </c>
      <c r="AD30" s="50">
        <f t="shared" si="21"/>
        <v>12160</v>
      </c>
      <c r="AE30" s="50">
        <f t="shared" si="21"/>
        <v>12420</v>
      </c>
      <c r="AF30" s="50">
        <f t="shared" si="21"/>
        <v>12680</v>
      </c>
      <c r="AG30" s="50">
        <f t="shared" si="21"/>
        <v>12940</v>
      </c>
      <c r="AH30" s="50">
        <f t="shared" si="21"/>
        <v>13200</v>
      </c>
    </row>
    <row r="31" spans="1:34" ht="21" customHeight="1">
      <c r="A31" s="4"/>
      <c r="B31" s="46" t="s">
        <v>371</v>
      </c>
      <c r="C31" s="45" t="s">
        <v>368</v>
      </c>
      <c r="D31" s="50">
        <v>6985</v>
      </c>
      <c r="E31" s="50">
        <f>D31+340</f>
        <v>7325</v>
      </c>
      <c r="F31" s="50">
        <f aca="true" t="shared" si="22" ref="F31:AH31">E31+340</f>
        <v>7665</v>
      </c>
      <c r="G31" s="50">
        <f t="shared" si="22"/>
        <v>8005</v>
      </c>
      <c r="H31" s="50">
        <f t="shared" si="22"/>
        <v>8345</v>
      </c>
      <c r="I31" s="50">
        <f t="shared" si="22"/>
        <v>8685</v>
      </c>
      <c r="J31" s="50">
        <f t="shared" si="22"/>
        <v>9025</v>
      </c>
      <c r="K31" s="50">
        <f t="shared" si="22"/>
        <v>9365</v>
      </c>
      <c r="L31" s="50">
        <f t="shared" si="22"/>
        <v>9705</v>
      </c>
      <c r="M31" s="50">
        <f t="shared" si="22"/>
        <v>10045</v>
      </c>
      <c r="N31" s="50">
        <f t="shared" si="22"/>
        <v>10385</v>
      </c>
      <c r="O31" s="50">
        <f t="shared" si="22"/>
        <v>10725</v>
      </c>
      <c r="P31" s="50">
        <f t="shared" si="22"/>
        <v>11065</v>
      </c>
      <c r="Q31" s="50">
        <f t="shared" si="22"/>
        <v>11405</v>
      </c>
      <c r="R31" s="50">
        <f t="shared" si="22"/>
        <v>11745</v>
      </c>
      <c r="S31" s="50">
        <f t="shared" si="22"/>
        <v>12085</v>
      </c>
      <c r="T31" s="50">
        <f t="shared" si="22"/>
        <v>12425</v>
      </c>
      <c r="U31" s="50">
        <f t="shared" si="22"/>
        <v>12765</v>
      </c>
      <c r="V31" s="50">
        <f t="shared" si="22"/>
        <v>13105</v>
      </c>
      <c r="W31" s="50">
        <f t="shared" si="22"/>
        <v>13445</v>
      </c>
      <c r="X31" s="50">
        <f t="shared" si="22"/>
        <v>13785</v>
      </c>
      <c r="Y31" s="50">
        <f t="shared" si="22"/>
        <v>14125</v>
      </c>
      <c r="Z31" s="50">
        <f t="shared" si="22"/>
        <v>14465</v>
      </c>
      <c r="AA31" s="50">
        <f t="shared" si="22"/>
        <v>14805</v>
      </c>
      <c r="AB31" s="50">
        <f t="shared" si="22"/>
        <v>15145</v>
      </c>
      <c r="AC31" s="50">
        <f t="shared" si="22"/>
        <v>15485</v>
      </c>
      <c r="AD31" s="50">
        <f t="shared" si="22"/>
        <v>15825</v>
      </c>
      <c r="AE31" s="50">
        <f t="shared" si="22"/>
        <v>16165</v>
      </c>
      <c r="AF31" s="50">
        <f t="shared" si="22"/>
        <v>16505</v>
      </c>
      <c r="AG31" s="50">
        <f t="shared" si="22"/>
        <v>16845</v>
      </c>
      <c r="AH31" s="50">
        <f t="shared" si="22"/>
        <v>17185</v>
      </c>
    </row>
    <row r="32" spans="1:34" ht="21" customHeight="1">
      <c r="A32" s="4"/>
      <c r="B32" s="44" t="s">
        <v>395</v>
      </c>
      <c r="C32" s="45" t="s">
        <v>390</v>
      </c>
      <c r="D32" s="50">
        <v>8590</v>
      </c>
      <c r="E32" s="50">
        <f>D32+420</f>
        <v>9010</v>
      </c>
      <c r="F32" s="50">
        <f aca="true" t="shared" si="23" ref="F32:AH32">E32+420</f>
        <v>9430</v>
      </c>
      <c r="G32" s="50">
        <f t="shared" si="23"/>
        <v>9850</v>
      </c>
      <c r="H32" s="50">
        <f t="shared" si="23"/>
        <v>10270</v>
      </c>
      <c r="I32" s="50">
        <f t="shared" si="23"/>
        <v>10690</v>
      </c>
      <c r="J32" s="50">
        <f t="shared" si="23"/>
        <v>11110</v>
      </c>
      <c r="K32" s="50">
        <f t="shared" si="23"/>
        <v>11530</v>
      </c>
      <c r="L32" s="50">
        <f t="shared" si="23"/>
        <v>11950</v>
      </c>
      <c r="M32" s="50">
        <f t="shared" si="23"/>
        <v>12370</v>
      </c>
      <c r="N32" s="50">
        <f t="shared" si="23"/>
        <v>12790</v>
      </c>
      <c r="O32" s="50">
        <f t="shared" si="23"/>
        <v>13210</v>
      </c>
      <c r="P32" s="50">
        <f t="shared" si="23"/>
        <v>13630</v>
      </c>
      <c r="Q32" s="50">
        <f t="shared" si="23"/>
        <v>14050</v>
      </c>
      <c r="R32" s="50">
        <f t="shared" si="23"/>
        <v>14470</v>
      </c>
      <c r="S32" s="50">
        <f t="shared" si="23"/>
        <v>14890</v>
      </c>
      <c r="T32" s="50">
        <f t="shared" si="23"/>
        <v>15310</v>
      </c>
      <c r="U32" s="50">
        <f t="shared" si="23"/>
        <v>15730</v>
      </c>
      <c r="V32" s="50">
        <f t="shared" si="23"/>
        <v>16150</v>
      </c>
      <c r="W32" s="50">
        <f t="shared" si="23"/>
        <v>16570</v>
      </c>
      <c r="X32" s="50">
        <f t="shared" si="23"/>
        <v>16990</v>
      </c>
      <c r="Y32" s="50">
        <f t="shared" si="23"/>
        <v>17410</v>
      </c>
      <c r="Z32" s="50">
        <f t="shared" si="23"/>
        <v>17830</v>
      </c>
      <c r="AA32" s="50">
        <f t="shared" si="23"/>
        <v>18250</v>
      </c>
      <c r="AB32" s="50">
        <f t="shared" si="23"/>
        <v>18670</v>
      </c>
      <c r="AC32" s="50">
        <f t="shared" si="23"/>
        <v>19090</v>
      </c>
      <c r="AD32" s="50">
        <f t="shared" si="23"/>
        <v>19510</v>
      </c>
      <c r="AE32" s="50">
        <f t="shared" si="23"/>
        <v>19930</v>
      </c>
      <c r="AF32" s="50">
        <f t="shared" si="23"/>
        <v>20350</v>
      </c>
      <c r="AG32" s="50">
        <f t="shared" si="23"/>
        <v>20770</v>
      </c>
      <c r="AH32" s="50">
        <f t="shared" si="23"/>
        <v>21190</v>
      </c>
    </row>
    <row r="33" spans="1:34" ht="21" customHeight="1">
      <c r="A33" s="4"/>
      <c r="B33" s="44" t="s">
        <v>430</v>
      </c>
      <c r="C33" s="45" t="s">
        <v>413</v>
      </c>
      <c r="D33" s="51">
        <v>10260</v>
      </c>
      <c r="E33" s="51">
        <f>D33+500</f>
        <v>10760</v>
      </c>
      <c r="F33" s="51">
        <f aca="true" t="shared" si="24" ref="F33:AH33">E33+500</f>
        <v>11260</v>
      </c>
      <c r="G33" s="51">
        <f t="shared" si="24"/>
        <v>11760</v>
      </c>
      <c r="H33" s="51">
        <f t="shared" si="24"/>
        <v>12260</v>
      </c>
      <c r="I33" s="51">
        <f t="shared" si="24"/>
        <v>12760</v>
      </c>
      <c r="J33" s="51">
        <f t="shared" si="24"/>
        <v>13260</v>
      </c>
      <c r="K33" s="51">
        <f t="shared" si="24"/>
        <v>13760</v>
      </c>
      <c r="L33" s="51">
        <f t="shared" si="24"/>
        <v>14260</v>
      </c>
      <c r="M33" s="51">
        <f t="shared" si="24"/>
        <v>14760</v>
      </c>
      <c r="N33" s="51">
        <f t="shared" si="24"/>
        <v>15260</v>
      </c>
      <c r="O33" s="51">
        <f t="shared" si="24"/>
        <v>15760</v>
      </c>
      <c r="P33" s="51">
        <f t="shared" si="24"/>
        <v>16260</v>
      </c>
      <c r="Q33" s="51">
        <f t="shared" si="24"/>
        <v>16760</v>
      </c>
      <c r="R33" s="51">
        <f t="shared" si="24"/>
        <v>17260</v>
      </c>
      <c r="S33" s="51">
        <f t="shared" si="24"/>
        <v>17760</v>
      </c>
      <c r="T33" s="51">
        <f t="shared" si="24"/>
        <v>18260</v>
      </c>
      <c r="U33" s="51">
        <f t="shared" si="24"/>
        <v>18760</v>
      </c>
      <c r="V33" s="51">
        <f t="shared" si="24"/>
        <v>19260</v>
      </c>
      <c r="W33" s="51">
        <f t="shared" si="24"/>
        <v>19760</v>
      </c>
      <c r="X33" s="51">
        <f t="shared" si="24"/>
        <v>20260</v>
      </c>
      <c r="Y33" s="51">
        <f t="shared" si="24"/>
        <v>20760</v>
      </c>
      <c r="Z33" s="51">
        <f t="shared" si="24"/>
        <v>21260</v>
      </c>
      <c r="AA33" s="51">
        <f t="shared" si="24"/>
        <v>21760</v>
      </c>
      <c r="AB33" s="51">
        <f t="shared" si="24"/>
        <v>22260</v>
      </c>
      <c r="AC33" s="51">
        <f t="shared" si="24"/>
        <v>22760</v>
      </c>
      <c r="AD33" s="51">
        <f t="shared" si="24"/>
        <v>23260</v>
      </c>
      <c r="AE33" s="51">
        <f t="shared" si="24"/>
        <v>23760</v>
      </c>
      <c r="AF33" s="51">
        <f t="shared" si="24"/>
        <v>24260</v>
      </c>
      <c r="AG33" s="51">
        <f t="shared" si="24"/>
        <v>24760</v>
      </c>
      <c r="AH33" s="51">
        <f t="shared" si="24"/>
        <v>25260</v>
      </c>
    </row>
    <row r="34" spans="1:34" ht="16.5" customHeight="1">
      <c r="A34" s="4"/>
      <c r="B34" s="65" t="s">
        <v>46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6"/>
    </row>
    <row r="35" spans="1:34" ht="21" customHeight="1">
      <c r="A35" s="4"/>
      <c r="B35" s="44" t="s">
        <v>323</v>
      </c>
      <c r="C35" s="45" t="s">
        <v>319</v>
      </c>
      <c r="D35" s="50">
        <v>3430</v>
      </c>
      <c r="E35" s="50">
        <f>D35+175</f>
        <v>3605</v>
      </c>
      <c r="F35" s="50">
        <f aca="true" t="shared" si="25" ref="F35:AH35">E35+175</f>
        <v>3780</v>
      </c>
      <c r="G35" s="50">
        <f t="shared" si="25"/>
        <v>3955</v>
      </c>
      <c r="H35" s="50">
        <f t="shared" si="25"/>
        <v>4130</v>
      </c>
      <c r="I35" s="50">
        <f t="shared" si="25"/>
        <v>4305</v>
      </c>
      <c r="J35" s="50">
        <f t="shared" si="25"/>
        <v>4480</v>
      </c>
      <c r="K35" s="50">
        <f t="shared" si="25"/>
        <v>4655</v>
      </c>
      <c r="L35" s="50">
        <f t="shared" si="25"/>
        <v>4830</v>
      </c>
      <c r="M35" s="50">
        <f t="shared" si="25"/>
        <v>5005</v>
      </c>
      <c r="N35" s="50">
        <f t="shared" si="25"/>
        <v>5180</v>
      </c>
      <c r="O35" s="50">
        <f t="shared" si="25"/>
        <v>5355</v>
      </c>
      <c r="P35" s="50">
        <f t="shared" si="25"/>
        <v>5530</v>
      </c>
      <c r="Q35" s="50">
        <f t="shared" si="25"/>
        <v>5705</v>
      </c>
      <c r="R35" s="50">
        <f t="shared" si="25"/>
        <v>5880</v>
      </c>
      <c r="S35" s="50">
        <f t="shared" si="25"/>
        <v>6055</v>
      </c>
      <c r="T35" s="50">
        <f t="shared" si="25"/>
        <v>6230</v>
      </c>
      <c r="U35" s="50">
        <f t="shared" si="25"/>
        <v>6405</v>
      </c>
      <c r="V35" s="50">
        <f t="shared" si="25"/>
        <v>6580</v>
      </c>
      <c r="W35" s="50">
        <f t="shared" si="25"/>
        <v>6755</v>
      </c>
      <c r="X35" s="50">
        <f t="shared" si="25"/>
        <v>6930</v>
      </c>
      <c r="Y35" s="50">
        <f t="shared" si="25"/>
        <v>7105</v>
      </c>
      <c r="Z35" s="50">
        <f t="shared" si="25"/>
        <v>7280</v>
      </c>
      <c r="AA35" s="50">
        <f t="shared" si="25"/>
        <v>7455</v>
      </c>
      <c r="AB35" s="50">
        <f t="shared" si="25"/>
        <v>7630</v>
      </c>
      <c r="AC35" s="50">
        <f t="shared" si="25"/>
        <v>7805</v>
      </c>
      <c r="AD35" s="50">
        <f t="shared" si="25"/>
        <v>7980</v>
      </c>
      <c r="AE35" s="50">
        <f t="shared" si="25"/>
        <v>8155</v>
      </c>
      <c r="AF35" s="50">
        <f t="shared" si="25"/>
        <v>8330</v>
      </c>
      <c r="AG35" s="50">
        <f t="shared" si="25"/>
        <v>8505</v>
      </c>
      <c r="AH35" s="50">
        <f t="shared" si="25"/>
        <v>8680</v>
      </c>
    </row>
    <row r="36" spans="1:34" ht="21" customHeight="1">
      <c r="A36" s="4"/>
      <c r="B36" s="46" t="s">
        <v>347</v>
      </c>
      <c r="C36" s="45" t="s">
        <v>342</v>
      </c>
      <c r="D36" s="50">
        <v>5600</v>
      </c>
      <c r="E36" s="50">
        <f>D36+290</f>
        <v>5890</v>
      </c>
      <c r="F36" s="50">
        <f aca="true" t="shared" si="26" ref="F36:AH36">E36+290</f>
        <v>6180</v>
      </c>
      <c r="G36" s="50">
        <f t="shared" si="26"/>
        <v>6470</v>
      </c>
      <c r="H36" s="50">
        <f t="shared" si="26"/>
        <v>6760</v>
      </c>
      <c r="I36" s="50">
        <f t="shared" si="26"/>
        <v>7050</v>
      </c>
      <c r="J36" s="50">
        <f t="shared" si="26"/>
        <v>7340</v>
      </c>
      <c r="K36" s="50">
        <f t="shared" si="26"/>
        <v>7630</v>
      </c>
      <c r="L36" s="50">
        <f t="shared" si="26"/>
        <v>7920</v>
      </c>
      <c r="M36" s="50">
        <f t="shared" si="26"/>
        <v>8210</v>
      </c>
      <c r="N36" s="50">
        <f t="shared" si="26"/>
        <v>8500</v>
      </c>
      <c r="O36" s="50">
        <f t="shared" si="26"/>
        <v>8790</v>
      </c>
      <c r="P36" s="50">
        <f t="shared" si="26"/>
        <v>9080</v>
      </c>
      <c r="Q36" s="50">
        <f t="shared" si="26"/>
        <v>9370</v>
      </c>
      <c r="R36" s="50">
        <f t="shared" si="26"/>
        <v>9660</v>
      </c>
      <c r="S36" s="50">
        <f t="shared" si="26"/>
        <v>9950</v>
      </c>
      <c r="T36" s="50">
        <f t="shared" si="26"/>
        <v>10240</v>
      </c>
      <c r="U36" s="50">
        <f t="shared" si="26"/>
        <v>10530</v>
      </c>
      <c r="V36" s="50">
        <f t="shared" si="26"/>
        <v>10820</v>
      </c>
      <c r="W36" s="50">
        <f t="shared" si="26"/>
        <v>11110</v>
      </c>
      <c r="X36" s="50">
        <f t="shared" si="26"/>
        <v>11400</v>
      </c>
      <c r="Y36" s="50">
        <f t="shared" si="26"/>
        <v>11690</v>
      </c>
      <c r="Z36" s="50">
        <f t="shared" si="26"/>
        <v>11980</v>
      </c>
      <c r="AA36" s="50">
        <f t="shared" si="26"/>
        <v>12270</v>
      </c>
      <c r="AB36" s="50">
        <f t="shared" si="26"/>
        <v>12560</v>
      </c>
      <c r="AC36" s="50">
        <f t="shared" si="26"/>
        <v>12850</v>
      </c>
      <c r="AD36" s="50">
        <f t="shared" si="26"/>
        <v>13140</v>
      </c>
      <c r="AE36" s="50">
        <f t="shared" si="26"/>
        <v>13430</v>
      </c>
      <c r="AF36" s="50">
        <f t="shared" si="26"/>
        <v>13720</v>
      </c>
      <c r="AG36" s="50">
        <f t="shared" si="26"/>
        <v>14010</v>
      </c>
      <c r="AH36" s="50">
        <f t="shared" si="26"/>
        <v>14300</v>
      </c>
    </row>
    <row r="37" spans="1:34" ht="21" customHeight="1">
      <c r="A37" s="4"/>
      <c r="B37" s="46" t="s">
        <v>372</v>
      </c>
      <c r="C37" s="45" t="s">
        <v>368</v>
      </c>
      <c r="D37" s="50">
        <v>7235</v>
      </c>
      <c r="E37" s="50">
        <f>D37+375</f>
        <v>7610</v>
      </c>
      <c r="F37" s="50">
        <f aca="true" t="shared" si="27" ref="F37:AH37">E37+375</f>
        <v>7985</v>
      </c>
      <c r="G37" s="50">
        <f t="shared" si="27"/>
        <v>8360</v>
      </c>
      <c r="H37" s="50">
        <f t="shared" si="27"/>
        <v>8735</v>
      </c>
      <c r="I37" s="50">
        <f t="shared" si="27"/>
        <v>9110</v>
      </c>
      <c r="J37" s="50">
        <f t="shared" si="27"/>
        <v>9485</v>
      </c>
      <c r="K37" s="50">
        <f t="shared" si="27"/>
        <v>9860</v>
      </c>
      <c r="L37" s="50">
        <f t="shared" si="27"/>
        <v>10235</v>
      </c>
      <c r="M37" s="50">
        <f t="shared" si="27"/>
        <v>10610</v>
      </c>
      <c r="N37" s="50">
        <f t="shared" si="27"/>
        <v>10985</v>
      </c>
      <c r="O37" s="50">
        <f t="shared" si="27"/>
        <v>11360</v>
      </c>
      <c r="P37" s="50">
        <f t="shared" si="27"/>
        <v>11735</v>
      </c>
      <c r="Q37" s="50">
        <f t="shared" si="27"/>
        <v>12110</v>
      </c>
      <c r="R37" s="50">
        <f t="shared" si="27"/>
        <v>12485</v>
      </c>
      <c r="S37" s="50">
        <f t="shared" si="27"/>
        <v>12860</v>
      </c>
      <c r="T37" s="50">
        <f t="shared" si="27"/>
        <v>13235</v>
      </c>
      <c r="U37" s="50">
        <f t="shared" si="27"/>
        <v>13610</v>
      </c>
      <c r="V37" s="50">
        <f t="shared" si="27"/>
        <v>13985</v>
      </c>
      <c r="W37" s="50">
        <f t="shared" si="27"/>
        <v>14360</v>
      </c>
      <c r="X37" s="50">
        <f t="shared" si="27"/>
        <v>14735</v>
      </c>
      <c r="Y37" s="50">
        <f t="shared" si="27"/>
        <v>15110</v>
      </c>
      <c r="Z37" s="50">
        <f t="shared" si="27"/>
        <v>15485</v>
      </c>
      <c r="AA37" s="50">
        <f t="shared" si="27"/>
        <v>15860</v>
      </c>
      <c r="AB37" s="50">
        <f t="shared" si="27"/>
        <v>16235</v>
      </c>
      <c r="AC37" s="50">
        <f t="shared" si="27"/>
        <v>16610</v>
      </c>
      <c r="AD37" s="50">
        <f t="shared" si="27"/>
        <v>16985</v>
      </c>
      <c r="AE37" s="50">
        <f t="shared" si="27"/>
        <v>17360</v>
      </c>
      <c r="AF37" s="50">
        <f t="shared" si="27"/>
        <v>17735</v>
      </c>
      <c r="AG37" s="50">
        <f t="shared" si="27"/>
        <v>18110</v>
      </c>
      <c r="AH37" s="50">
        <f t="shared" si="27"/>
        <v>18485</v>
      </c>
    </row>
    <row r="38" spans="1:34" ht="21" customHeight="1">
      <c r="A38" s="4"/>
      <c r="B38" s="44" t="s">
        <v>396</v>
      </c>
      <c r="C38" s="45" t="s">
        <v>390</v>
      </c>
      <c r="D38" s="50">
        <v>8900</v>
      </c>
      <c r="E38" s="50">
        <f>D38+470</f>
        <v>9370</v>
      </c>
      <c r="F38" s="50">
        <f aca="true" t="shared" si="28" ref="F38:AH38">E38+470</f>
        <v>9840</v>
      </c>
      <c r="G38" s="50">
        <f t="shared" si="28"/>
        <v>10310</v>
      </c>
      <c r="H38" s="50">
        <f t="shared" si="28"/>
        <v>10780</v>
      </c>
      <c r="I38" s="50">
        <f t="shared" si="28"/>
        <v>11250</v>
      </c>
      <c r="J38" s="50">
        <f t="shared" si="28"/>
        <v>11720</v>
      </c>
      <c r="K38" s="50">
        <f t="shared" si="28"/>
        <v>12190</v>
      </c>
      <c r="L38" s="50">
        <f t="shared" si="28"/>
        <v>12660</v>
      </c>
      <c r="M38" s="50">
        <f t="shared" si="28"/>
        <v>13130</v>
      </c>
      <c r="N38" s="50">
        <f t="shared" si="28"/>
        <v>13600</v>
      </c>
      <c r="O38" s="50">
        <f t="shared" si="28"/>
        <v>14070</v>
      </c>
      <c r="P38" s="50">
        <f t="shared" si="28"/>
        <v>14540</v>
      </c>
      <c r="Q38" s="50">
        <f t="shared" si="28"/>
        <v>15010</v>
      </c>
      <c r="R38" s="50">
        <f t="shared" si="28"/>
        <v>15480</v>
      </c>
      <c r="S38" s="50">
        <f t="shared" si="28"/>
        <v>15950</v>
      </c>
      <c r="T38" s="50">
        <f t="shared" si="28"/>
        <v>16420</v>
      </c>
      <c r="U38" s="50">
        <f t="shared" si="28"/>
        <v>16890</v>
      </c>
      <c r="V38" s="50">
        <f t="shared" si="28"/>
        <v>17360</v>
      </c>
      <c r="W38" s="50">
        <f t="shared" si="28"/>
        <v>17830</v>
      </c>
      <c r="X38" s="50">
        <f t="shared" si="28"/>
        <v>18300</v>
      </c>
      <c r="Y38" s="50">
        <f t="shared" si="28"/>
        <v>18770</v>
      </c>
      <c r="Z38" s="50">
        <f t="shared" si="28"/>
        <v>19240</v>
      </c>
      <c r="AA38" s="50">
        <f t="shared" si="28"/>
        <v>19710</v>
      </c>
      <c r="AB38" s="50">
        <f t="shared" si="28"/>
        <v>20180</v>
      </c>
      <c r="AC38" s="50">
        <f t="shared" si="28"/>
        <v>20650</v>
      </c>
      <c r="AD38" s="50">
        <f t="shared" si="28"/>
        <v>21120</v>
      </c>
      <c r="AE38" s="50">
        <f t="shared" si="28"/>
        <v>21590</v>
      </c>
      <c r="AF38" s="50">
        <f t="shared" si="28"/>
        <v>22060</v>
      </c>
      <c r="AG38" s="50">
        <f t="shared" si="28"/>
        <v>22530</v>
      </c>
      <c r="AH38" s="50">
        <f t="shared" si="28"/>
        <v>23000</v>
      </c>
    </row>
    <row r="39" spans="1:34" ht="21" customHeight="1">
      <c r="A39" s="4"/>
      <c r="B39" s="44" t="s">
        <v>419</v>
      </c>
      <c r="C39" s="45" t="s">
        <v>413</v>
      </c>
      <c r="D39" s="51">
        <v>10615</v>
      </c>
      <c r="E39" s="51">
        <f>D39+560</f>
        <v>11175</v>
      </c>
      <c r="F39" s="51">
        <f aca="true" t="shared" si="29" ref="F39:AH39">E39+560</f>
        <v>11735</v>
      </c>
      <c r="G39" s="51">
        <f t="shared" si="29"/>
        <v>12295</v>
      </c>
      <c r="H39" s="51">
        <f t="shared" si="29"/>
        <v>12855</v>
      </c>
      <c r="I39" s="51">
        <f t="shared" si="29"/>
        <v>13415</v>
      </c>
      <c r="J39" s="51">
        <f t="shared" si="29"/>
        <v>13975</v>
      </c>
      <c r="K39" s="51">
        <f t="shared" si="29"/>
        <v>14535</v>
      </c>
      <c r="L39" s="51">
        <f t="shared" si="29"/>
        <v>15095</v>
      </c>
      <c r="M39" s="51">
        <f t="shared" si="29"/>
        <v>15655</v>
      </c>
      <c r="N39" s="51">
        <f t="shared" si="29"/>
        <v>16215</v>
      </c>
      <c r="O39" s="51">
        <f t="shared" si="29"/>
        <v>16775</v>
      </c>
      <c r="P39" s="51">
        <f t="shared" si="29"/>
        <v>17335</v>
      </c>
      <c r="Q39" s="51">
        <f t="shared" si="29"/>
        <v>17895</v>
      </c>
      <c r="R39" s="51">
        <f t="shared" si="29"/>
        <v>18455</v>
      </c>
      <c r="S39" s="51">
        <f t="shared" si="29"/>
        <v>19015</v>
      </c>
      <c r="T39" s="51">
        <f t="shared" si="29"/>
        <v>19575</v>
      </c>
      <c r="U39" s="51">
        <f t="shared" si="29"/>
        <v>20135</v>
      </c>
      <c r="V39" s="51">
        <f t="shared" si="29"/>
        <v>20695</v>
      </c>
      <c r="W39" s="51">
        <f t="shared" si="29"/>
        <v>21255</v>
      </c>
      <c r="X39" s="51">
        <f t="shared" si="29"/>
        <v>21815</v>
      </c>
      <c r="Y39" s="51">
        <f t="shared" si="29"/>
        <v>22375</v>
      </c>
      <c r="Z39" s="51">
        <f t="shared" si="29"/>
        <v>22935</v>
      </c>
      <c r="AA39" s="51">
        <f t="shared" si="29"/>
        <v>23495</v>
      </c>
      <c r="AB39" s="51">
        <f t="shared" si="29"/>
        <v>24055</v>
      </c>
      <c r="AC39" s="51">
        <f t="shared" si="29"/>
        <v>24615</v>
      </c>
      <c r="AD39" s="51">
        <f t="shared" si="29"/>
        <v>25175</v>
      </c>
      <c r="AE39" s="51">
        <f t="shared" si="29"/>
        <v>25735</v>
      </c>
      <c r="AF39" s="51">
        <f t="shared" si="29"/>
        <v>26295</v>
      </c>
      <c r="AG39" s="51">
        <f t="shared" si="29"/>
        <v>26855</v>
      </c>
      <c r="AH39" s="51">
        <f t="shared" si="29"/>
        <v>27415</v>
      </c>
    </row>
    <row r="40" spans="1:34" ht="15.75" customHeight="1">
      <c r="A40" s="4"/>
      <c r="B40" s="65" t="s">
        <v>47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6"/>
    </row>
    <row r="41" spans="1:34" ht="21" customHeight="1">
      <c r="A41" s="4"/>
      <c r="B41" s="44" t="s">
        <v>324</v>
      </c>
      <c r="C41" s="45" t="s">
        <v>319</v>
      </c>
      <c r="D41" s="50">
        <v>3530</v>
      </c>
      <c r="E41" s="50">
        <f>D41+190</f>
        <v>3720</v>
      </c>
      <c r="F41" s="50">
        <f aca="true" t="shared" si="30" ref="F41:AH41">E41+190</f>
        <v>3910</v>
      </c>
      <c r="G41" s="50">
        <f t="shared" si="30"/>
        <v>4100</v>
      </c>
      <c r="H41" s="50">
        <f t="shared" si="30"/>
        <v>4290</v>
      </c>
      <c r="I41" s="50">
        <f t="shared" si="30"/>
        <v>4480</v>
      </c>
      <c r="J41" s="50">
        <f t="shared" si="30"/>
        <v>4670</v>
      </c>
      <c r="K41" s="50">
        <f t="shared" si="30"/>
        <v>4860</v>
      </c>
      <c r="L41" s="50">
        <f t="shared" si="30"/>
        <v>5050</v>
      </c>
      <c r="M41" s="50">
        <f t="shared" si="30"/>
        <v>5240</v>
      </c>
      <c r="N41" s="50">
        <f t="shared" si="30"/>
        <v>5430</v>
      </c>
      <c r="O41" s="50">
        <f t="shared" si="30"/>
        <v>5620</v>
      </c>
      <c r="P41" s="50">
        <f t="shared" si="30"/>
        <v>5810</v>
      </c>
      <c r="Q41" s="50">
        <f t="shared" si="30"/>
        <v>6000</v>
      </c>
      <c r="R41" s="50">
        <f t="shared" si="30"/>
        <v>6190</v>
      </c>
      <c r="S41" s="50">
        <f t="shared" si="30"/>
        <v>6380</v>
      </c>
      <c r="T41" s="50">
        <f t="shared" si="30"/>
        <v>6570</v>
      </c>
      <c r="U41" s="50">
        <f t="shared" si="30"/>
        <v>6760</v>
      </c>
      <c r="V41" s="50">
        <f t="shared" si="30"/>
        <v>6950</v>
      </c>
      <c r="W41" s="50">
        <f t="shared" si="30"/>
        <v>7140</v>
      </c>
      <c r="X41" s="50">
        <f t="shared" si="30"/>
        <v>7330</v>
      </c>
      <c r="Y41" s="50">
        <f t="shared" si="30"/>
        <v>7520</v>
      </c>
      <c r="Z41" s="50">
        <f t="shared" si="30"/>
        <v>7710</v>
      </c>
      <c r="AA41" s="50">
        <f t="shared" si="30"/>
        <v>7900</v>
      </c>
      <c r="AB41" s="50">
        <f t="shared" si="30"/>
        <v>8090</v>
      </c>
      <c r="AC41" s="50">
        <f t="shared" si="30"/>
        <v>8280</v>
      </c>
      <c r="AD41" s="50">
        <f t="shared" si="30"/>
        <v>8470</v>
      </c>
      <c r="AE41" s="50">
        <f t="shared" si="30"/>
        <v>8660</v>
      </c>
      <c r="AF41" s="50">
        <f t="shared" si="30"/>
        <v>8850</v>
      </c>
      <c r="AG41" s="50">
        <f t="shared" si="30"/>
        <v>9040</v>
      </c>
      <c r="AH41" s="50">
        <f t="shared" si="30"/>
        <v>9230</v>
      </c>
    </row>
    <row r="42" spans="1:34" ht="21" customHeight="1">
      <c r="A42" s="4"/>
      <c r="B42" s="46" t="s">
        <v>348</v>
      </c>
      <c r="C42" s="45" t="s">
        <v>342</v>
      </c>
      <c r="D42" s="50">
        <v>5800</v>
      </c>
      <c r="E42" s="50">
        <f>D42+320</f>
        <v>6120</v>
      </c>
      <c r="F42" s="50">
        <f aca="true" t="shared" si="31" ref="F42:AH42">E42+320</f>
        <v>6440</v>
      </c>
      <c r="G42" s="50">
        <f t="shared" si="31"/>
        <v>6760</v>
      </c>
      <c r="H42" s="50">
        <f t="shared" si="31"/>
        <v>7080</v>
      </c>
      <c r="I42" s="50">
        <f t="shared" si="31"/>
        <v>7400</v>
      </c>
      <c r="J42" s="50">
        <f t="shared" si="31"/>
        <v>7720</v>
      </c>
      <c r="K42" s="50">
        <f t="shared" si="31"/>
        <v>8040</v>
      </c>
      <c r="L42" s="50">
        <f t="shared" si="31"/>
        <v>8360</v>
      </c>
      <c r="M42" s="50">
        <f t="shared" si="31"/>
        <v>8680</v>
      </c>
      <c r="N42" s="50">
        <f t="shared" si="31"/>
        <v>9000</v>
      </c>
      <c r="O42" s="50">
        <f t="shared" si="31"/>
        <v>9320</v>
      </c>
      <c r="P42" s="50">
        <f t="shared" si="31"/>
        <v>9640</v>
      </c>
      <c r="Q42" s="50">
        <f t="shared" si="31"/>
        <v>9960</v>
      </c>
      <c r="R42" s="50">
        <f t="shared" si="31"/>
        <v>10280</v>
      </c>
      <c r="S42" s="50">
        <f t="shared" si="31"/>
        <v>10600</v>
      </c>
      <c r="T42" s="50">
        <f t="shared" si="31"/>
        <v>10920</v>
      </c>
      <c r="U42" s="50">
        <f t="shared" si="31"/>
        <v>11240</v>
      </c>
      <c r="V42" s="50">
        <f t="shared" si="31"/>
        <v>11560</v>
      </c>
      <c r="W42" s="50">
        <f t="shared" si="31"/>
        <v>11880</v>
      </c>
      <c r="X42" s="50">
        <f t="shared" si="31"/>
        <v>12200</v>
      </c>
      <c r="Y42" s="50">
        <f t="shared" si="31"/>
        <v>12520</v>
      </c>
      <c r="Z42" s="50">
        <f t="shared" si="31"/>
        <v>12840</v>
      </c>
      <c r="AA42" s="50">
        <f t="shared" si="31"/>
        <v>13160</v>
      </c>
      <c r="AB42" s="50">
        <f t="shared" si="31"/>
        <v>13480</v>
      </c>
      <c r="AC42" s="50">
        <f t="shared" si="31"/>
        <v>13800</v>
      </c>
      <c r="AD42" s="50">
        <f t="shared" si="31"/>
        <v>14120</v>
      </c>
      <c r="AE42" s="50">
        <f t="shared" si="31"/>
        <v>14440</v>
      </c>
      <c r="AF42" s="50">
        <f t="shared" si="31"/>
        <v>14760</v>
      </c>
      <c r="AG42" s="50">
        <f t="shared" si="31"/>
        <v>15080</v>
      </c>
      <c r="AH42" s="50">
        <f t="shared" si="31"/>
        <v>15400</v>
      </c>
    </row>
    <row r="43" spans="1:34" ht="21" customHeight="1">
      <c r="A43" s="4"/>
      <c r="B43" s="46" t="s">
        <v>373</v>
      </c>
      <c r="C43" s="45" t="s">
        <v>368</v>
      </c>
      <c r="D43" s="50">
        <v>7490</v>
      </c>
      <c r="E43" s="50">
        <f>D43+415</f>
        <v>7905</v>
      </c>
      <c r="F43" s="50">
        <f aca="true" t="shared" si="32" ref="F43:AH43">E43+415</f>
        <v>8320</v>
      </c>
      <c r="G43" s="50">
        <f t="shared" si="32"/>
        <v>8735</v>
      </c>
      <c r="H43" s="50">
        <f t="shared" si="32"/>
        <v>9150</v>
      </c>
      <c r="I43" s="50">
        <f t="shared" si="32"/>
        <v>9565</v>
      </c>
      <c r="J43" s="50">
        <f t="shared" si="32"/>
        <v>9980</v>
      </c>
      <c r="K43" s="50">
        <f t="shared" si="32"/>
        <v>10395</v>
      </c>
      <c r="L43" s="50">
        <f t="shared" si="32"/>
        <v>10810</v>
      </c>
      <c r="M43" s="50">
        <f t="shared" si="32"/>
        <v>11225</v>
      </c>
      <c r="N43" s="50">
        <f t="shared" si="32"/>
        <v>11640</v>
      </c>
      <c r="O43" s="50">
        <f t="shared" si="32"/>
        <v>12055</v>
      </c>
      <c r="P43" s="50">
        <f t="shared" si="32"/>
        <v>12470</v>
      </c>
      <c r="Q43" s="50">
        <f t="shared" si="32"/>
        <v>12885</v>
      </c>
      <c r="R43" s="50">
        <f t="shared" si="32"/>
        <v>13300</v>
      </c>
      <c r="S43" s="50">
        <f t="shared" si="32"/>
        <v>13715</v>
      </c>
      <c r="T43" s="50">
        <f t="shared" si="32"/>
        <v>14130</v>
      </c>
      <c r="U43" s="50">
        <f t="shared" si="32"/>
        <v>14545</v>
      </c>
      <c r="V43" s="50">
        <f t="shared" si="32"/>
        <v>14960</v>
      </c>
      <c r="W43" s="50">
        <f t="shared" si="32"/>
        <v>15375</v>
      </c>
      <c r="X43" s="50">
        <f t="shared" si="32"/>
        <v>15790</v>
      </c>
      <c r="Y43" s="50">
        <f t="shared" si="32"/>
        <v>16205</v>
      </c>
      <c r="Z43" s="50">
        <f t="shared" si="32"/>
        <v>16620</v>
      </c>
      <c r="AA43" s="50">
        <f t="shared" si="32"/>
        <v>17035</v>
      </c>
      <c r="AB43" s="50">
        <f t="shared" si="32"/>
        <v>17450</v>
      </c>
      <c r="AC43" s="50">
        <f t="shared" si="32"/>
        <v>17865</v>
      </c>
      <c r="AD43" s="50">
        <f t="shared" si="32"/>
        <v>18280</v>
      </c>
      <c r="AE43" s="50">
        <f t="shared" si="32"/>
        <v>18695</v>
      </c>
      <c r="AF43" s="50">
        <f t="shared" si="32"/>
        <v>19110</v>
      </c>
      <c r="AG43" s="50">
        <f t="shared" si="32"/>
        <v>19525</v>
      </c>
      <c r="AH43" s="50">
        <f t="shared" si="32"/>
        <v>19940</v>
      </c>
    </row>
    <row r="44" spans="1:34" ht="21" customHeight="1">
      <c r="A44" s="4"/>
      <c r="B44" s="44" t="s">
        <v>397</v>
      </c>
      <c r="C44" s="45" t="s">
        <v>390</v>
      </c>
      <c r="D44" s="50">
        <v>9220</v>
      </c>
      <c r="E44" s="50">
        <f>D44+510</f>
        <v>9730</v>
      </c>
      <c r="F44" s="50">
        <f aca="true" t="shared" si="33" ref="F44:AH44">E44+510</f>
        <v>10240</v>
      </c>
      <c r="G44" s="50">
        <f t="shared" si="33"/>
        <v>10750</v>
      </c>
      <c r="H44" s="50">
        <f t="shared" si="33"/>
        <v>11260</v>
      </c>
      <c r="I44" s="50">
        <f t="shared" si="33"/>
        <v>11770</v>
      </c>
      <c r="J44" s="50">
        <f t="shared" si="33"/>
        <v>12280</v>
      </c>
      <c r="K44" s="50">
        <f t="shared" si="33"/>
        <v>12790</v>
      </c>
      <c r="L44" s="50">
        <f t="shared" si="33"/>
        <v>13300</v>
      </c>
      <c r="M44" s="50">
        <f t="shared" si="33"/>
        <v>13810</v>
      </c>
      <c r="N44" s="50">
        <f t="shared" si="33"/>
        <v>14320</v>
      </c>
      <c r="O44" s="50">
        <f t="shared" si="33"/>
        <v>14830</v>
      </c>
      <c r="P44" s="50">
        <f t="shared" si="33"/>
        <v>15340</v>
      </c>
      <c r="Q44" s="50">
        <f t="shared" si="33"/>
        <v>15850</v>
      </c>
      <c r="R44" s="50">
        <f t="shared" si="33"/>
        <v>16360</v>
      </c>
      <c r="S44" s="50">
        <f t="shared" si="33"/>
        <v>16870</v>
      </c>
      <c r="T44" s="50">
        <f t="shared" si="33"/>
        <v>17380</v>
      </c>
      <c r="U44" s="50">
        <f t="shared" si="33"/>
        <v>17890</v>
      </c>
      <c r="V44" s="50">
        <f t="shared" si="33"/>
        <v>18400</v>
      </c>
      <c r="W44" s="50">
        <f t="shared" si="33"/>
        <v>18910</v>
      </c>
      <c r="X44" s="50">
        <f t="shared" si="33"/>
        <v>19420</v>
      </c>
      <c r="Y44" s="50">
        <f t="shared" si="33"/>
        <v>19930</v>
      </c>
      <c r="Z44" s="50">
        <f t="shared" si="33"/>
        <v>20440</v>
      </c>
      <c r="AA44" s="50">
        <f t="shared" si="33"/>
        <v>20950</v>
      </c>
      <c r="AB44" s="50">
        <f t="shared" si="33"/>
        <v>21460</v>
      </c>
      <c r="AC44" s="50">
        <f t="shared" si="33"/>
        <v>21970</v>
      </c>
      <c r="AD44" s="50">
        <f t="shared" si="33"/>
        <v>22480</v>
      </c>
      <c r="AE44" s="50">
        <f t="shared" si="33"/>
        <v>22990</v>
      </c>
      <c r="AF44" s="50">
        <f t="shared" si="33"/>
        <v>23500</v>
      </c>
      <c r="AG44" s="50">
        <f t="shared" si="33"/>
        <v>24010</v>
      </c>
      <c r="AH44" s="50">
        <f t="shared" si="33"/>
        <v>24520</v>
      </c>
    </row>
    <row r="45" spans="1:34" ht="21" customHeight="1">
      <c r="A45" s="4"/>
      <c r="B45" s="44" t="s">
        <v>420</v>
      </c>
      <c r="C45" s="45" t="s">
        <v>413</v>
      </c>
      <c r="D45" s="51">
        <v>10985</v>
      </c>
      <c r="E45" s="51">
        <f>D45+605</f>
        <v>11590</v>
      </c>
      <c r="F45" s="51">
        <f aca="true" t="shared" si="34" ref="F45:AH45">E45+605</f>
        <v>12195</v>
      </c>
      <c r="G45" s="51">
        <f t="shared" si="34"/>
        <v>12800</v>
      </c>
      <c r="H45" s="51">
        <f t="shared" si="34"/>
        <v>13405</v>
      </c>
      <c r="I45" s="51">
        <f t="shared" si="34"/>
        <v>14010</v>
      </c>
      <c r="J45" s="51">
        <f t="shared" si="34"/>
        <v>14615</v>
      </c>
      <c r="K45" s="51">
        <f t="shared" si="34"/>
        <v>15220</v>
      </c>
      <c r="L45" s="51">
        <f t="shared" si="34"/>
        <v>15825</v>
      </c>
      <c r="M45" s="51">
        <f t="shared" si="34"/>
        <v>16430</v>
      </c>
      <c r="N45" s="51">
        <f t="shared" si="34"/>
        <v>17035</v>
      </c>
      <c r="O45" s="51">
        <f t="shared" si="34"/>
        <v>17640</v>
      </c>
      <c r="P45" s="51">
        <f t="shared" si="34"/>
        <v>18245</v>
      </c>
      <c r="Q45" s="51">
        <f t="shared" si="34"/>
        <v>18850</v>
      </c>
      <c r="R45" s="51">
        <f t="shared" si="34"/>
        <v>19455</v>
      </c>
      <c r="S45" s="51">
        <f t="shared" si="34"/>
        <v>20060</v>
      </c>
      <c r="T45" s="51">
        <f t="shared" si="34"/>
        <v>20665</v>
      </c>
      <c r="U45" s="51">
        <f t="shared" si="34"/>
        <v>21270</v>
      </c>
      <c r="V45" s="51">
        <f t="shared" si="34"/>
        <v>21875</v>
      </c>
      <c r="W45" s="51">
        <f t="shared" si="34"/>
        <v>22480</v>
      </c>
      <c r="X45" s="51">
        <f t="shared" si="34"/>
        <v>23085</v>
      </c>
      <c r="Y45" s="51">
        <f t="shared" si="34"/>
        <v>23690</v>
      </c>
      <c r="Z45" s="51">
        <f t="shared" si="34"/>
        <v>24295</v>
      </c>
      <c r="AA45" s="51">
        <f t="shared" si="34"/>
        <v>24900</v>
      </c>
      <c r="AB45" s="51">
        <f t="shared" si="34"/>
        <v>25505</v>
      </c>
      <c r="AC45" s="51">
        <f t="shared" si="34"/>
        <v>26110</v>
      </c>
      <c r="AD45" s="51">
        <f t="shared" si="34"/>
        <v>26715</v>
      </c>
      <c r="AE45" s="51">
        <f t="shared" si="34"/>
        <v>27320</v>
      </c>
      <c r="AF45" s="51">
        <f t="shared" si="34"/>
        <v>27925</v>
      </c>
      <c r="AG45" s="51">
        <f t="shared" si="34"/>
        <v>28530</v>
      </c>
      <c r="AH45" s="51">
        <f t="shared" si="34"/>
        <v>29135</v>
      </c>
    </row>
    <row r="46" spans="1:34" ht="16.5" customHeight="1">
      <c r="A46" s="4"/>
      <c r="B46" s="65" t="s">
        <v>48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/>
    </row>
    <row r="47" spans="1:34" ht="21" customHeight="1">
      <c r="A47" s="4"/>
      <c r="B47" s="44" t="s">
        <v>325</v>
      </c>
      <c r="C47" s="45" t="s">
        <v>319</v>
      </c>
      <c r="D47" s="50">
        <v>3665</v>
      </c>
      <c r="E47" s="50">
        <f>D47+210</f>
        <v>3875</v>
      </c>
      <c r="F47" s="50">
        <f aca="true" t="shared" si="35" ref="F47:AH47">E47+210</f>
        <v>4085</v>
      </c>
      <c r="G47" s="50">
        <f t="shared" si="35"/>
        <v>4295</v>
      </c>
      <c r="H47" s="50">
        <f t="shared" si="35"/>
        <v>4505</v>
      </c>
      <c r="I47" s="50">
        <f t="shared" si="35"/>
        <v>4715</v>
      </c>
      <c r="J47" s="50">
        <f t="shared" si="35"/>
        <v>4925</v>
      </c>
      <c r="K47" s="50">
        <f t="shared" si="35"/>
        <v>5135</v>
      </c>
      <c r="L47" s="50">
        <f t="shared" si="35"/>
        <v>5345</v>
      </c>
      <c r="M47" s="50">
        <f t="shared" si="35"/>
        <v>5555</v>
      </c>
      <c r="N47" s="50">
        <f t="shared" si="35"/>
        <v>5765</v>
      </c>
      <c r="O47" s="50">
        <f t="shared" si="35"/>
        <v>5975</v>
      </c>
      <c r="P47" s="50">
        <f t="shared" si="35"/>
        <v>6185</v>
      </c>
      <c r="Q47" s="50">
        <f t="shared" si="35"/>
        <v>6395</v>
      </c>
      <c r="R47" s="50">
        <f t="shared" si="35"/>
        <v>6605</v>
      </c>
      <c r="S47" s="50">
        <f t="shared" si="35"/>
        <v>6815</v>
      </c>
      <c r="T47" s="50">
        <f t="shared" si="35"/>
        <v>7025</v>
      </c>
      <c r="U47" s="50">
        <f t="shared" si="35"/>
        <v>7235</v>
      </c>
      <c r="V47" s="50">
        <f t="shared" si="35"/>
        <v>7445</v>
      </c>
      <c r="W47" s="50">
        <f t="shared" si="35"/>
        <v>7655</v>
      </c>
      <c r="X47" s="50">
        <f t="shared" si="35"/>
        <v>7865</v>
      </c>
      <c r="Y47" s="50">
        <f t="shared" si="35"/>
        <v>8075</v>
      </c>
      <c r="Z47" s="50">
        <f t="shared" si="35"/>
        <v>8285</v>
      </c>
      <c r="AA47" s="50">
        <f t="shared" si="35"/>
        <v>8495</v>
      </c>
      <c r="AB47" s="50">
        <f t="shared" si="35"/>
        <v>8705</v>
      </c>
      <c r="AC47" s="50">
        <f t="shared" si="35"/>
        <v>8915</v>
      </c>
      <c r="AD47" s="50">
        <f t="shared" si="35"/>
        <v>9125</v>
      </c>
      <c r="AE47" s="50">
        <f t="shared" si="35"/>
        <v>9335</v>
      </c>
      <c r="AF47" s="50">
        <f t="shared" si="35"/>
        <v>9545</v>
      </c>
      <c r="AG47" s="50">
        <f t="shared" si="35"/>
        <v>9755</v>
      </c>
      <c r="AH47" s="50">
        <f t="shared" si="35"/>
        <v>9965</v>
      </c>
    </row>
    <row r="48" spans="1:34" ht="21" customHeight="1">
      <c r="A48" s="4"/>
      <c r="B48" s="46" t="s">
        <v>349</v>
      </c>
      <c r="C48" s="45" t="s">
        <v>342</v>
      </c>
      <c r="D48" s="50">
        <v>6000</v>
      </c>
      <c r="E48" s="50">
        <f>D48+350</f>
        <v>6350</v>
      </c>
      <c r="F48" s="50">
        <f aca="true" t="shared" si="36" ref="F48:AH48">E48+350</f>
        <v>6700</v>
      </c>
      <c r="G48" s="50">
        <f t="shared" si="36"/>
        <v>7050</v>
      </c>
      <c r="H48" s="50">
        <f t="shared" si="36"/>
        <v>7400</v>
      </c>
      <c r="I48" s="50">
        <f t="shared" si="36"/>
        <v>7750</v>
      </c>
      <c r="J48" s="50">
        <f t="shared" si="36"/>
        <v>8100</v>
      </c>
      <c r="K48" s="50">
        <f t="shared" si="36"/>
        <v>8450</v>
      </c>
      <c r="L48" s="50">
        <f t="shared" si="36"/>
        <v>8800</v>
      </c>
      <c r="M48" s="50">
        <f t="shared" si="36"/>
        <v>9150</v>
      </c>
      <c r="N48" s="50">
        <f t="shared" si="36"/>
        <v>9500</v>
      </c>
      <c r="O48" s="50">
        <f t="shared" si="36"/>
        <v>9850</v>
      </c>
      <c r="P48" s="50">
        <f t="shared" si="36"/>
        <v>10200</v>
      </c>
      <c r="Q48" s="50">
        <f t="shared" si="36"/>
        <v>10550</v>
      </c>
      <c r="R48" s="50">
        <f t="shared" si="36"/>
        <v>10900</v>
      </c>
      <c r="S48" s="50">
        <f t="shared" si="36"/>
        <v>11250</v>
      </c>
      <c r="T48" s="50">
        <f t="shared" si="36"/>
        <v>11600</v>
      </c>
      <c r="U48" s="50">
        <f t="shared" si="36"/>
        <v>11950</v>
      </c>
      <c r="V48" s="50">
        <f t="shared" si="36"/>
        <v>12300</v>
      </c>
      <c r="W48" s="50">
        <f t="shared" si="36"/>
        <v>12650</v>
      </c>
      <c r="X48" s="50">
        <f t="shared" si="36"/>
        <v>13000</v>
      </c>
      <c r="Y48" s="50">
        <f t="shared" si="36"/>
        <v>13350</v>
      </c>
      <c r="Z48" s="50">
        <f t="shared" si="36"/>
        <v>13700</v>
      </c>
      <c r="AA48" s="50">
        <f t="shared" si="36"/>
        <v>14050</v>
      </c>
      <c r="AB48" s="50">
        <f t="shared" si="36"/>
        <v>14400</v>
      </c>
      <c r="AC48" s="50">
        <f t="shared" si="36"/>
        <v>14750</v>
      </c>
      <c r="AD48" s="50">
        <f t="shared" si="36"/>
        <v>15100</v>
      </c>
      <c r="AE48" s="50">
        <f t="shared" si="36"/>
        <v>15450</v>
      </c>
      <c r="AF48" s="50">
        <f t="shared" si="36"/>
        <v>15800</v>
      </c>
      <c r="AG48" s="50">
        <f t="shared" si="36"/>
        <v>16150</v>
      </c>
      <c r="AH48" s="50">
        <f t="shared" si="36"/>
        <v>16500</v>
      </c>
    </row>
    <row r="49" spans="1:34" ht="21" customHeight="1">
      <c r="A49" s="4"/>
      <c r="B49" s="46" t="s">
        <v>374</v>
      </c>
      <c r="C49" s="45" t="s">
        <v>368</v>
      </c>
      <c r="D49" s="50">
        <v>7750</v>
      </c>
      <c r="E49" s="50">
        <f>D49+455</f>
        <v>8205</v>
      </c>
      <c r="F49" s="50">
        <f aca="true" t="shared" si="37" ref="F49:AH49">E49+455</f>
        <v>8660</v>
      </c>
      <c r="G49" s="50">
        <f t="shared" si="37"/>
        <v>9115</v>
      </c>
      <c r="H49" s="50">
        <f t="shared" si="37"/>
        <v>9570</v>
      </c>
      <c r="I49" s="50">
        <f t="shared" si="37"/>
        <v>10025</v>
      </c>
      <c r="J49" s="50">
        <f t="shared" si="37"/>
        <v>10480</v>
      </c>
      <c r="K49" s="50">
        <f t="shared" si="37"/>
        <v>10935</v>
      </c>
      <c r="L49" s="50">
        <f t="shared" si="37"/>
        <v>11390</v>
      </c>
      <c r="M49" s="50">
        <f t="shared" si="37"/>
        <v>11845</v>
      </c>
      <c r="N49" s="50">
        <f t="shared" si="37"/>
        <v>12300</v>
      </c>
      <c r="O49" s="50">
        <f t="shared" si="37"/>
        <v>12755</v>
      </c>
      <c r="P49" s="50">
        <f t="shared" si="37"/>
        <v>13210</v>
      </c>
      <c r="Q49" s="50">
        <f t="shared" si="37"/>
        <v>13665</v>
      </c>
      <c r="R49" s="50">
        <f t="shared" si="37"/>
        <v>14120</v>
      </c>
      <c r="S49" s="50">
        <f t="shared" si="37"/>
        <v>14575</v>
      </c>
      <c r="T49" s="50">
        <f t="shared" si="37"/>
        <v>15030</v>
      </c>
      <c r="U49" s="50">
        <f t="shared" si="37"/>
        <v>15485</v>
      </c>
      <c r="V49" s="50">
        <f t="shared" si="37"/>
        <v>15940</v>
      </c>
      <c r="W49" s="50">
        <f t="shared" si="37"/>
        <v>16395</v>
      </c>
      <c r="X49" s="50">
        <f t="shared" si="37"/>
        <v>16850</v>
      </c>
      <c r="Y49" s="50">
        <f t="shared" si="37"/>
        <v>17305</v>
      </c>
      <c r="Z49" s="50">
        <f t="shared" si="37"/>
        <v>17760</v>
      </c>
      <c r="AA49" s="50">
        <f t="shared" si="37"/>
        <v>18215</v>
      </c>
      <c r="AB49" s="50">
        <f t="shared" si="37"/>
        <v>18670</v>
      </c>
      <c r="AC49" s="50">
        <f t="shared" si="37"/>
        <v>19125</v>
      </c>
      <c r="AD49" s="50">
        <f t="shared" si="37"/>
        <v>19580</v>
      </c>
      <c r="AE49" s="50">
        <f t="shared" si="37"/>
        <v>20035</v>
      </c>
      <c r="AF49" s="50">
        <f t="shared" si="37"/>
        <v>20490</v>
      </c>
      <c r="AG49" s="50">
        <f t="shared" si="37"/>
        <v>20945</v>
      </c>
      <c r="AH49" s="50">
        <f t="shared" si="37"/>
        <v>21400</v>
      </c>
    </row>
    <row r="50" spans="1:34" ht="21" customHeight="1">
      <c r="A50" s="4"/>
      <c r="B50" s="44" t="s">
        <v>398</v>
      </c>
      <c r="C50" s="45" t="s">
        <v>390</v>
      </c>
      <c r="D50" s="50">
        <v>9540</v>
      </c>
      <c r="E50" s="50">
        <f>D50+560</f>
        <v>10100</v>
      </c>
      <c r="F50" s="50">
        <f aca="true" t="shared" si="38" ref="F50:AH50">E50+560</f>
        <v>10660</v>
      </c>
      <c r="G50" s="50">
        <f t="shared" si="38"/>
        <v>11220</v>
      </c>
      <c r="H50" s="50">
        <f t="shared" si="38"/>
        <v>11780</v>
      </c>
      <c r="I50" s="50">
        <f t="shared" si="38"/>
        <v>12340</v>
      </c>
      <c r="J50" s="50">
        <f t="shared" si="38"/>
        <v>12900</v>
      </c>
      <c r="K50" s="50">
        <f t="shared" si="38"/>
        <v>13460</v>
      </c>
      <c r="L50" s="50">
        <f t="shared" si="38"/>
        <v>14020</v>
      </c>
      <c r="M50" s="50">
        <f t="shared" si="38"/>
        <v>14580</v>
      </c>
      <c r="N50" s="50">
        <f t="shared" si="38"/>
        <v>15140</v>
      </c>
      <c r="O50" s="50">
        <f t="shared" si="38"/>
        <v>15700</v>
      </c>
      <c r="P50" s="50">
        <f t="shared" si="38"/>
        <v>16260</v>
      </c>
      <c r="Q50" s="50">
        <f t="shared" si="38"/>
        <v>16820</v>
      </c>
      <c r="R50" s="50">
        <f t="shared" si="38"/>
        <v>17380</v>
      </c>
      <c r="S50" s="50">
        <f t="shared" si="38"/>
        <v>17940</v>
      </c>
      <c r="T50" s="50">
        <f t="shared" si="38"/>
        <v>18500</v>
      </c>
      <c r="U50" s="50">
        <f t="shared" si="38"/>
        <v>19060</v>
      </c>
      <c r="V50" s="50">
        <f t="shared" si="38"/>
        <v>19620</v>
      </c>
      <c r="W50" s="50">
        <f t="shared" si="38"/>
        <v>20180</v>
      </c>
      <c r="X50" s="50">
        <f t="shared" si="38"/>
        <v>20740</v>
      </c>
      <c r="Y50" s="50">
        <f t="shared" si="38"/>
        <v>21300</v>
      </c>
      <c r="Z50" s="50">
        <f t="shared" si="38"/>
        <v>21860</v>
      </c>
      <c r="AA50" s="50">
        <f t="shared" si="38"/>
        <v>22420</v>
      </c>
      <c r="AB50" s="50">
        <f t="shared" si="38"/>
        <v>22980</v>
      </c>
      <c r="AC50" s="50">
        <f t="shared" si="38"/>
        <v>23540</v>
      </c>
      <c r="AD50" s="50">
        <f t="shared" si="38"/>
        <v>24100</v>
      </c>
      <c r="AE50" s="50">
        <f t="shared" si="38"/>
        <v>24660</v>
      </c>
      <c r="AF50" s="50">
        <f t="shared" si="38"/>
        <v>25220</v>
      </c>
      <c r="AG50" s="50">
        <f t="shared" si="38"/>
        <v>25780</v>
      </c>
      <c r="AH50" s="50">
        <f t="shared" si="38"/>
        <v>26340</v>
      </c>
    </row>
    <row r="51" spans="1:34" ht="21" customHeight="1">
      <c r="A51" s="4"/>
      <c r="B51" s="44" t="s">
        <v>431</v>
      </c>
      <c r="C51" s="45" t="s">
        <v>413</v>
      </c>
      <c r="D51" s="51">
        <v>11375</v>
      </c>
      <c r="E51" s="51">
        <f>D51+665</f>
        <v>12040</v>
      </c>
      <c r="F51" s="51">
        <f aca="true" t="shared" si="39" ref="F51:AH51">E51+665</f>
        <v>12705</v>
      </c>
      <c r="G51" s="51">
        <f t="shared" si="39"/>
        <v>13370</v>
      </c>
      <c r="H51" s="51">
        <f t="shared" si="39"/>
        <v>14035</v>
      </c>
      <c r="I51" s="51">
        <f t="shared" si="39"/>
        <v>14700</v>
      </c>
      <c r="J51" s="51">
        <f t="shared" si="39"/>
        <v>15365</v>
      </c>
      <c r="K51" s="51">
        <f t="shared" si="39"/>
        <v>16030</v>
      </c>
      <c r="L51" s="51">
        <f t="shared" si="39"/>
        <v>16695</v>
      </c>
      <c r="M51" s="51">
        <f t="shared" si="39"/>
        <v>17360</v>
      </c>
      <c r="N51" s="51">
        <f t="shared" si="39"/>
        <v>18025</v>
      </c>
      <c r="O51" s="51">
        <f t="shared" si="39"/>
        <v>18690</v>
      </c>
      <c r="P51" s="51">
        <f t="shared" si="39"/>
        <v>19355</v>
      </c>
      <c r="Q51" s="51">
        <f t="shared" si="39"/>
        <v>20020</v>
      </c>
      <c r="R51" s="51">
        <f t="shared" si="39"/>
        <v>20685</v>
      </c>
      <c r="S51" s="51">
        <f t="shared" si="39"/>
        <v>21350</v>
      </c>
      <c r="T51" s="51">
        <f t="shared" si="39"/>
        <v>22015</v>
      </c>
      <c r="U51" s="51">
        <f t="shared" si="39"/>
        <v>22680</v>
      </c>
      <c r="V51" s="51">
        <f t="shared" si="39"/>
        <v>23345</v>
      </c>
      <c r="W51" s="51">
        <f t="shared" si="39"/>
        <v>24010</v>
      </c>
      <c r="X51" s="51">
        <f t="shared" si="39"/>
        <v>24675</v>
      </c>
      <c r="Y51" s="51">
        <f t="shared" si="39"/>
        <v>25340</v>
      </c>
      <c r="Z51" s="51">
        <f t="shared" si="39"/>
        <v>26005</v>
      </c>
      <c r="AA51" s="51">
        <f t="shared" si="39"/>
        <v>26670</v>
      </c>
      <c r="AB51" s="51">
        <f t="shared" si="39"/>
        <v>27335</v>
      </c>
      <c r="AC51" s="51">
        <f t="shared" si="39"/>
        <v>28000</v>
      </c>
      <c r="AD51" s="51">
        <f t="shared" si="39"/>
        <v>28665</v>
      </c>
      <c r="AE51" s="51">
        <f t="shared" si="39"/>
        <v>29330</v>
      </c>
      <c r="AF51" s="51">
        <f t="shared" si="39"/>
        <v>29995</v>
      </c>
      <c r="AG51" s="51">
        <f t="shared" si="39"/>
        <v>30660</v>
      </c>
      <c r="AH51" s="51">
        <f t="shared" si="39"/>
        <v>31325</v>
      </c>
    </row>
    <row r="52" spans="1:34" ht="13.5" customHeight="1">
      <c r="A52" s="4"/>
      <c r="B52" s="65" t="s">
        <v>49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6"/>
    </row>
    <row r="53" spans="1:34" ht="21" customHeight="1">
      <c r="A53" s="4"/>
      <c r="B53" s="44" t="s">
        <v>326</v>
      </c>
      <c r="C53" s="45" t="s">
        <v>319</v>
      </c>
      <c r="D53" s="50">
        <v>3820</v>
      </c>
      <c r="E53" s="50">
        <f>D53+230</f>
        <v>4050</v>
      </c>
      <c r="F53" s="50">
        <f aca="true" t="shared" si="40" ref="F53:AH53">E53+230</f>
        <v>4280</v>
      </c>
      <c r="G53" s="50">
        <f t="shared" si="40"/>
        <v>4510</v>
      </c>
      <c r="H53" s="50">
        <f t="shared" si="40"/>
        <v>4740</v>
      </c>
      <c r="I53" s="50">
        <f t="shared" si="40"/>
        <v>4970</v>
      </c>
      <c r="J53" s="50">
        <f t="shared" si="40"/>
        <v>5200</v>
      </c>
      <c r="K53" s="50">
        <f t="shared" si="40"/>
        <v>5430</v>
      </c>
      <c r="L53" s="50">
        <f t="shared" si="40"/>
        <v>5660</v>
      </c>
      <c r="M53" s="50">
        <f t="shared" si="40"/>
        <v>5890</v>
      </c>
      <c r="N53" s="50">
        <f t="shared" si="40"/>
        <v>6120</v>
      </c>
      <c r="O53" s="50">
        <f t="shared" si="40"/>
        <v>6350</v>
      </c>
      <c r="P53" s="50">
        <f t="shared" si="40"/>
        <v>6580</v>
      </c>
      <c r="Q53" s="50">
        <f t="shared" si="40"/>
        <v>6810</v>
      </c>
      <c r="R53" s="50">
        <f t="shared" si="40"/>
        <v>7040</v>
      </c>
      <c r="S53" s="50">
        <f t="shared" si="40"/>
        <v>7270</v>
      </c>
      <c r="T53" s="50">
        <f t="shared" si="40"/>
        <v>7500</v>
      </c>
      <c r="U53" s="50">
        <f t="shared" si="40"/>
        <v>7730</v>
      </c>
      <c r="V53" s="50">
        <f t="shared" si="40"/>
        <v>7960</v>
      </c>
      <c r="W53" s="50">
        <f t="shared" si="40"/>
        <v>8190</v>
      </c>
      <c r="X53" s="50">
        <f t="shared" si="40"/>
        <v>8420</v>
      </c>
      <c r="Y53" s="50">
        <f t="shared" si="40"/>
        <v>8650</v>
      </c>
      <c r="Z53" s="50">
        <f t="shared" si="40"/>
        <v>8880</v>
      </c>
      <c r="AA53" s="50">
        <f t="shared" si="40"/>
        <v>9110</v>
      </c>
      <c r="AB53" s="50">
        <f t="shared" si="40"/>
        <v>9340</v>
      </c>
      <c r="AC53" s="50">
        <f t="shared" si="40"/>
        <v>9570</v>
      </c>
      <c r="AD53" s="50">
        <f t="shared" si="40"/>
        <v>9800</v>
      </c>
      <c r="AE53" s="50">
        <f t="shared" si="40"/>
        <v>10030</v>
      </c>
      <c r="AF53" s="50">
        <f t="shared" si="40"/>
        <v>10260</v>
      </c>
      <c r="AG53" s="50">
        <f t="shared" si="40"/>
        <v>10490</v>
      </c>
      <c r="AH53" s="50">
        <f t="shared" si="40"/>
        <v>10720</v>
      </c>
    </row>
    <row r="54" spans="1:34" ht="21" customHeight="1">
      <c r="A54" s="4"/>
      <c r="B54" s="46" t="s">
        <v>350</v>
      </c>
      <c r="C54" s="45" t="s">
        <v>342</v>
      </c>
      <c r="D54" s="50">
        <v>6200</v>
      </c>
      <c r="E54" s="50">
        <f>D54+380</f>
        <v>6580</v>
      </c>
      <c r="F54" s="50">
        <f aca="true" t="shared" si="41" ref="F54:AH54">E54+380</f>
        <v>6960</v>
      </c>
      <c r="G54" s="50">
        <f t="shared" si="41"/>
        <v>7340</v>
      </c>
      <c r="H54" s="50">
        <f t="shared" si="41"/>
        <v>7720</v>
      </c>
      <c r="I54" s="50">
        <f t="shared" si="41"/>
        <v>8100</v>
      </c>
      <c r="J54" s="50">
        <f t="shared" si="41"/>
        <v>8480</v>
      </c>
      <c r="K54" s="50">
        <f t="shared" si="41"/>
        <v>8860</v>
      </c>
      <c r="L54" s="50">
        <f t="shared" si="41"/>
        <v>9240</v>
      </c>
      <c r="M54" s="50">
        <f t="shared" si="41"/>
        <v>9620</v>
      </c>
      <c r="N54" s="50">
        <f t="shared" si="41"/>
        <v>10000</v>
      </c>
      <c r="O54" s="50">
        <f t="shared" si="41"/>
        <v>10380</v>
      </c>
      <c r="P54" s="50">
        <f t="shared" si="41"/>
        <v>10760</v>
      </c>
      <c r="Q54" s="50">
        <f t="shared" si="41"/>
        <v>11140</v>
      </c>
      <c r="R54" s="50">
        <f t="shared" si="41"/>
        <v>11520</v>
      </c>
      <c r="S54" s="50">
        <f t="shared" si="41"/>
        <v>11900</v>
      </c>
      <c r="T54" s="50">
        <f t="shared" si="41"/>
        <v>12280</v>
      </c>
      <c r="U54" s="50">
        <f t="shared" si="41"/>
        <v>12660</v>
      </c>
      <c r="V54" s="50">
        <f t="shared" si="41"/>
        <v>13040</v>
      </c>
      <c r="W54" s="50">
        <f t="shared" si="41"/>
        <v>13420</v>
      </c>
      <c r="X54" s="50">
        <f t="shared" si="41"/>
        <v>13800</v>
      </c>
      <c r="Y54" s="50">
        <f t="shared" si="41"/>
        <v>14180</v>
      </c>
      <c r="Z54" s="50">
        <f t="shared" si="41"/>
        <v>14560</v>
      </c>
      <c r="AA54" s="50">
        <f t="shared" si="41"/>
        <v>14940</v>
      </c>
      <c r="AB54" s="50">
        <f t="shared" si="41"/>
        <v>15320</v>
      </c>
      <c r="AC54" s="50">
        <f t="shared" si="41"/>
        <v>15700</v>
      </c>
      <c r="AD54" s="50">
        <f t="shared" si="41"/>
        <v>16080</v>
      </c>
      <c r="AE54" s="50">
        <f t="shared" si="41"/>
        <v>16460</v>
      </c>
      <c r="AF54" s="50">
        <f t="shared" si="41"/>
        <v>16840</v>
      </c>
      <c r="AG54" s="50">
        <f t="shared" si="41"/>
        <v>17220</v>
      </c>
      <c r="AH54" s="50">
        <f t="shared" si="41"/>
        <v>17600</v>
      </c>
    </row>
    <row r="55" spans="1:34" ht="21" customHeight="1">
      <c r="A55" s="4"/>
      <c r="B55" s="46" t="s">
        <v>375</v>
      </c>
      <c r="C55" s="45" t="s">
        <v>368</v>
      </c>
      <c r="D55" s="50">
        <v>8015</v>
      </c>
      <c r="E55" s="50">
        <f>D55+495</f>
        <v>8510</v>
      </c>
      <c r="F55" s="50">
        <f aca="true" t="shared" si="42" ref="F55:AH55">E55+495</f>
        <v>9005</v>
      </c>
      <c r="G55" s="50">
        <f t="shared" si="42"/>
        <v>9500</v>
      </c>
      <c r="H55" s="50">
        <f t="shared" si="42"/>
        <v>9995</v>
      </c>
      <c r="I55" s="50">
        <f t="shared" si="42"/>
        <v>10490</v>
      </c>
      <c r="J55" s="50">
        <f t="shared" si="42"/>
        <v>10985</v>
      </c>
      <c r="K55" s="50">
        <f t="shared" si="42"/>
        <v>11480</v>
      </c>
      <c r="L55" s="50">
        <f t="shared" si="42"/>
        <v>11975</v>
      </c>
      <c r="M55" s="50">
        <f t="shared" si="42"/>
        <v>12470</v>
      </c>
      <c r="N55" s="50">
        <f t="shared" si="42"/>
        <v>12965</v>
      </c>
      <c r="O55" s="50">
        <f t="shared" si="42"/>
        <v>13460</v>
      </c>
      <c r="P55" s="50">
        <f t="shared" si="42"/>
        <v>13955</v>
      </c>
      <c r="Q55" s="50">
        <f t="shared" si="42"/>
        <v>14450</v>
      </c>
      <c r="R55" s="50">
        <f t="shared" si="42"/>
        <v>14945</v>
      </c>
      <c r="S55" s="50">
        <f t="shared" si="42"/>
        <v>15440</v>
      </c>
      <c r="T55" s="50">
        <f t="shared" si="42"/>
        <v>15935</v>
      </c>
      <c r="U55" s="50">
        <f t="shared" si="42"/>
        <v>16430</v>
      </c>
      <c r="V55" s="50">
        <f t="shared" si="42"/>
        <v>16925</v>
      </c>
      <c r="W55" s="50">
        <f t="shared" si="42"/>
        <v>17420</v>
      </c>
      <c r="X55" s="50">
        <f t="shared" si="42"/>
        <v>17915</v>
      </c>
      <c r="Y55" s="50">
        <f t="shared" si="42"/>
        <v>18410</v>
      </c>
      <c r="Z55" s="50">
        <f t="shared" si="42"/>
        <v>18905</v>
      </c>
      <c r="AA55" s="50">
        <f t="shared" si="42"/>
        <v>19400</v>
      </c>
      <c r="AB55" s="50">
        <f t="shared" si="42"/>
        <v>19895</v>
      </c>
      <c r="AC55" s="50">
        <f t="shared" si="42"/>
        <v>20390</v>
      </c>
      <c r="AD55" s="50">
        <f t="shared" si="42"/>
        <v>20885</v>
      </c>
      <c r="AE55" s="50">
        <f t="shared" si="42"/>
        <v>21380</v>
      </c>
      <c r="AF55" s="50">
        <f t="shared" si="42"/>
        <v>21875</v>
      </c>
      <c r="AG55" s="50">
        <f t="shared" si="42"/>
        <v>22370</v>
      </c>
      <c r="AH55" s="50">
        <f t="shared" si="42"/>
        <v>22865</v>
      </c>
    </row>
    <row r="56" spans="1:34" ht="21" customHeight="1">
      <c r="A56" s="4"/>
      <c r="B56" s="44" t="s">
        <v>399</v>
      </c>
      <c r="C56" s="45" t="s">
        <v>390</v>
      </c>
      <c r="D56" s="50">
        <v>9860</v>
      </c>
      <c r="E56" s="50">
        <f>D56+610</f>
        <v>10470</v>
      </c>
      <c r="F56" s="50">
        <f aca="true" t="shared" si="43" ref="F56:AH56">E56+610</f>
        <v>11080</v>
      </c>
      <c r="G56" s="50">
        <f t="shared" si="43"/>
        <v>11690</v>
      </c>
      <c r="H56" s="50">
        <f t="shared" si="43"/>
        <v>12300</v>
      </c>
      <c r="I56" s="50">
        <f t="shared" si="43"/>
        <v>12910</v>
      </c>
      <c r="J56" s="50">
        <f t="shared" si="43"/>
        <v>13520</v>
      </c>
      <c r="K56" s="50">
        <f t="shared" si="43"/>
        <v>14130</v>
      </c>
      <c r="L56" s="50">
        <f t="shared" si="43"/>
        <v>14740</v>
      </c>
      <c r="M56" s="50">
        <f t="shared" si="43"/>
        <v>15350</v>
      </c>
      <c r="N56" s="50">
        <f t="shared" si="43"/>
        <v>15960</v>
      </c>
      <c r="O56" s="50">
        <f t="shared" si="43"/>
        <v>16570</v>
      </c>
      <c r="P56" s="50">
        <f t="shared" si="43"/>
        <v>17180</v>
      </c>
      <c r="Q56" s="50">
        <f t="shared" si="43"/>
        <v>17790</v>
      </c>
      <c r="R56" s="50">
        <f t="shared" si="43"/>
        <v>18400</v>
      </c>
      <c r="S56" s="50">
        <f t="shared" si="43"/>
        <v>19010</v>
      </c>
      <c r="T56" s="50">
        <f t="shared" si="43"/>
        <v>19620</v>
      </c>
      <c r="U56" s="50">
        <f t="shared" si="43"/>
        <v>20230</v>
      </c>
      <c r="V56" s="50">
        <f t="shared" si="43"/>
        <v>20840</v>
      </c>
      <c r="W56" s="50">
        <f t="shared" si="43"/>
        <v>21450</v>
      </c>
      <c r="X56" s="50">
        <f t="shared" si="43"/>
        <v>22060</v>
      </c>
      <c r="Y56" s="50">
        <f t="shared" si="43"/>
        <v>22670</v>
      </c>
      <c r="Z56" s="50">
        <f t="shared" si="43"/>
        <v>23280</v>
      </c>
      <c r="AA56" s="50">
        <f t="shared" si="43"/>
        <v>23890</v>
      </c>
      <c r="AB56" s="50">
        <f t="shared" si="43"/>
        <v>24500</v>
      </c>
      <c r="AC56" s="50">
        <f t="shared" si="43"/>
        <v>25110</v>
      </c>
      <c r="AD56" s="50">
        <f t="shared" si="43"/>
        <v>25720</v>
      </c>
      <c r="AE56" s="50">
        <f t="shared" si="43"/>
        <v>26330</v>
      </c>
      <c r="AF56" s="50">
        <f t="shared" si="43"/>
        <v>26940</v>
      </c>
      <c r="AG56" s="50">
        <f t="shared" si="43"/>
        <v>27550</v>
      </c>
      <c r="AH56" s="50">
        <f t="shared" si="43"/>
        <v>28160</v>
      </c>
    </row>
    <row r="57" spans="1:34" ht="21" customHeight="1">
      <c r="A57" s="4"/>
      <c r="B57" s="44" t="s">
        <v>421</v>
      </c>
      <c r="C57" s="45" t="s">
        <v>413</v>
      </c>
      <c r="D57" s="51">
        <v>11770</v>
      </c>
      <c r="E57" s="51">
        <f>D57+725</f>
        <v>12495</v>
      </c>
      <c r="F57" s="51">
        <f aca="true" t="shared" si="44" ref="F57:AH57">E57+725</f>
        <v>13220</v>
      </c>
      <c r="G57" s="51">
        <f t="shared" si="44"/>
        <v>13945</v>
      </c>
      <c r="H57" s="51">
        <f t="shared" si="44"/>
        <v>14670</v>
      </c>
      <c r="I57" s="51">
        <f t="shared" si="44"/>
        <v>15395</v>
      </c>
      <c r="J57" s="51">
        <f t="shared" si="44"/>
        <v>16120</v>
      </c>
      <c r="K57" s="51">
        <f t="shared" si="44"/>
        <v>16845</v>
      </c>
      <c r="L57" s="51">
        <f t="shared" si="44"/>
        <v>17570</v>
      </c>
      <c r="M57" s="51">
        <f t="shared" si="44"/>
        <v>18295</v>
      </c>
      <c r="N57" s="51">
        <f t="shared" si="44"/>
        <v>19020</v>
      </c>
      <c r="O57" s="51">
        <f t="shared" si="44"/>
        <v>19745</v>
      </c>
      <c r="P57" s="51">
        <f t="shared" si="44"/>
        <v>20470</v>
      </c>
      <c r="Q57" s="51">
        <f t="shared" si="44"/>
        <v>21195</v>
      </c>
      <c r="R57" s="51">
        <f t="shared" si="44"/>
        <v>21920</v>
      </c>
      <c r="S57" s="51">
        <f t="shared" si="44"/>
        <v>22645</v>
      </c>
      <c r="T57" s="51">
        <f t="shared" si="44"/>
        <v>23370</v>
      </c>
      <c r="U57" s="51">
        <f t="shared" si="44"/>
        <v>24095</v>
      </c>
      <c r="V57" s="51">
        <f t="shared" si="44"/>
        <v>24820</v>
      </c>
      <c r="W57" s="51">
        <f t="shared" si="44"/>
        <v>25545</v>
      </c>
      <c r="X57" s="51">
        <f t="shared" si="44"/>
        <v>26270</v>
      </c>
      <c r="Y57" s="51">
        <f t="shared" si="44"/>
        <v>26995</v>
      </c>
      <c r="Z57" s="51">
        <f t="shared" si="44"/>
        <v>27720</v>
      </c>
      <c r="AA57" s="51">
        <f t="shared" si="44"/>
        <v>28445</v>
      </c>
      <c r="AB57" s="51">
        <f t="shared" si="44"/>
        <v>29170</v>
      </c>
      <c r="AC57" s="51">
        <f t="shared" si="44"/>
        <v>29895</v>
      </c>
      <c r="AD57" s="51">
        <f t="shared" si="44"/>
        <v>30620</v>
      </c>
      <c r="AE57" s="51">
        <f t="shared" si="44"/>
        <v>31345</v>
      </c>
      <c r="AF57" s="51">
        <f t="shared" si="44"/>
        <v>32070</v>
      </c>
      <c r="AG57" s="51">
        <f t="shared" si="44"/>
        <v>32795</v>
      </c>
      <c r="AH57" s="51">
        <f t="shared" si="44"/>
        <v>33520</v>
      </c>
    </row>
    <row r="58" spans="1:34" ht="15.75" customHeight="1">
      <c r="A58" s="4"/>
      <c r="B58" s="65" t="s">
        <v>50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6"/>
    </row>
    <row r="59" spans="1:34" ht="21" customHeight="1">
      <c r="A59" s="4"/>
      <c r="B59" s="44" t="s">
        <v>327</v>
      </c>
      <c r="C59" s="45" t="s">
        <v>319</v>
      </c>
      <c r="D59" s="50">
        <v>3955</v>
      </c>
      <c r="E59" s="50">
        <f>D59+260</f>
        <v>4215</v>
      </c>
      <c r="F59" s="50">
        <f aca="true" t="shared" si="45" ref="F59:AH59">E59+260</f>
        <v>4475</v>
      </c>
      <c r="G59" s="50">
        <f t="shared" si="45"/>
        <v>4735</v>
      </c>
      <c r="H59" s="50">
        <f t="shared" si="45"/>
        <v>4995</v>
      </c>
      <c r="I59" s="50">
        <f t="shared" si="45"/>
        <v>5255</v>
      </c>
      <c r="J59" s="50">
        <f t="shared" si="45"/>
        <v>5515</v>
      </c>
      <c r="K59" s="50">
        <f t="shared" si="45"/>
        <v>5775</v>
      </c>
      <c r="L59" s="50">
        <f t="shared" si="45"/>
        <v>6035</v>
      </c>
      <c r="M59" s="50">
        <f t="shared" si="45"/>
        <v>6295</v>
      </c>
      <c r="N59" s="50">
        <f t="shared" si="45"/>
        <v>6555</v>
      </c>
      <c r="O59" s="50">
        <f t="shared" si="45"/>
        <v>6815</v>
      </c>
      <c r="P59" s="50">
        <f t="shared" si="45"/>
        <v>7075</v>
      </c>
      <c r="Q59" s="50">
        <f t="shared" si="45"/>
        <v>7335</v>
      </c>
      <c r="R59" s="50">
        <f t="shared" si="45"/>
        <v>7595</v>
      </c>
      <c r="S59" s="50">
        <f t="shared" si="45"/>
        <v>7855</v>
      </c>
      <c r="T59" s="50">
        <f t="shared" si="45"/>
        <v>8115</v>
      </c>
      <c r="U59" s="50">
        <f t="shared" si="45"/>
        <v>8375</v>
      </c>
      <c r="V59" s="50">
        <f t="shared" si="45"/>
        <v>8635</v>
      </c>
      <c r="W59" s="50">
        <f t="shared" si="45"/>
        <v>8895</v>
      </c>
      <c r="X59" s="50">
        <f t="shared" si="45"/>
        <v>9155</v>
      </c>
      <c r="Y59" s="50">
        <f t="shared" si="45"/>
        <v>9415</v>
      </c>
      <c r="Z59" s="50">
        <f t="shared" si="45"/>
        <v>9675</v>
      </c>
      <c r="AA59" s="50">
        <f t="shared" si="45"/>
        <v>9935</v>
      </c>
      <c r="AB59" s="50">
        <f t="shared" si="45"/>
        <v>10195</v>
      </c>
      <c r="AC59" s="50">
        <f t="shared" si="45"/>
        <v>10455</v>
      </c>
      <c r="AD59" s="50">
        <f t="shared" si="45"/>
        <v>10715</v>
      </c>
      <c r="AE59" s="50">
        <f t="shared" si="45"/>
        <v>10975</v>
      </c>
      <c r="AF59" s="50">
        <f t="shared" si="45"/>
        <v>11235</v>
      </c>
      <c r="AG59" s="50">
        <f t="shared" si="45"/>
        <v>11495</v>
      </c>
      <c r="AH59" s="50">
        <f t="shared" si="45"/>
        <v>11755</v>
      </c>
    </row>
    <row r="60" spans="1:34" ht="21" customHeight="1">
      <c r="A60" s="4"/>
      <c r="B60" s="46" t="s">
        <v>351</v>
      </c>
      <c r="C60" s="45" t="s">
        <v>342</v>
      </c>
      <c r="D60" s="50">
        <v>6400</v>
      </c>
      <c r="E60" s="50">
        <f>D60+420</f>
        <v>6820</v>
      </c>
      <c r="F60" s="50">
        <f aca="true" t="shared" si="46" ref="F60:AH60">E60+420</f>
        <v>7240</v>
      </c>
      <c r="G60" s="50">
        <f t="shared" si="46"/>
        <v>7660</v>
      </c>
      <c r="H60" s="50">
        <f t="shared" si="46"/>
        <v>8080</v>
      </c>
      <c r="I60" s="50">
        <f t="shared" si="46"/>
        <v>8500</v>
      </c>
      <c r="J60" s="50">
        <f t="shared" si="46"/>
        <v>8920</v>
      </c>
      <c r="K60" s="50">
        <f t="shared" si="46"/>
        <v>9340</v>
      </c>
      <c r="L60" s="50">
        <f t="shared" si="46"/>
        <v>9760</v>
      </c>
      <c r="M60" s="50">
        <f t="shared" si="46"/>
        <v>10180</v>
      </c>
      <c r="N60" s="50">
        <f t="shared" si="46"/>
        <v>10600</v>
      </c>
      <c r="O60" s="50">
        <f t="shared" si="46"/>
        <v>11020</v>
      </c>
      <c r="P60" s="50">
        <f t="shared" si="46"/>
        <v>11440</v>
      </c>
      <c r="Q60" s="50">
        <f t="shared" si="46"/>
        <v>11860</v>
      </c>
      <c r="R60" s="50">
        <f t="shared" si="46"/>
        <v>12280</v>
      </c>
      <c r="S60" s="50">
        <f t="shared" si="46"/>
        <v>12700</v>
      </c>
      <c r="T60" s="50">
        <f t="shared" si="46"/>
        <v>13120</v>
      </c>
      <c r="U60" s="50">
        <f t="shared" si="46"/>
        <v>13540</v>
      </c>
      <c r="V60" s="50">
        <f t="shared" si="46"/>
        <v>13960</v>
      </c>
      <c r="W60" s="50">
        <f t="shared" si="46"/>
        <v>14380</v>
      </c>
      <c r="X60" s="50">
        <f t="shared" si="46"/>
        <v>14800</v>
      </c>
      <c r="Y60" s="50">
        <f t="shared" si="46"/>
        <v>15220</v>
      </c>
      <c r="Z60" s="50">
        <f t="shared" si="46"/>
        <v>15640</v>
      </c>
      <c r="AA60" s="50">
        <f t="shared" si="46"/>
        <v>16060</v>
      </c>
      <c r="AB60" s="50">
        <f t="shared" si="46"/>
        <v>16480</v>
      </c>
      <c r="AC60" s="50">
        <f t="shared" si="46"/>
        <v>16900</v>
      </c>
      <c r="AD60" s="50">
        <f t="shared" si="46"/>
        <v>17320</v>
      </c>
      <c r="AE60" s="50">
        <f t="shared" si="46"/>
        <v>17740</v>
      </c>
      <c r="AF60" s="50">
        <f t="shared" si="46"/>
        <v>18160</v>
      </c>
      <c r="AG60" s="50">
        <f t="shared" si="46"/>
        <v>18580</v>
      </c>
      <c r="AH60" s="50">
        <f t="shared" si="46"/>
        <v>19000</v>
      </c>
    </row>
    <row r="61" spans="1:34" ht="21" customHeight="1">
      <c r="A61" s="4"/>
      <c r="B61" s="46" t="s">
        <v>376</v>
      </c>
      <c r="C61" s="45" t="s">
        <v>368</v>
      </c>
      <c r="D61" s="50">
        <v>8275</v>
      </c>
      <c r="E61" s="50">
        <f>D61+544</f>
        <v>8819</v>
      </c>
      <c r="F61" s="50">
        <f aca="true" t="shared" si="47" ref="F61:AH61">E61+544</f>
        <v>9363</v>
      </c>
      <c r="G61" s="50">
        <f t="shared" si="47"/>
        <v>9907</v>
      </c>
      <c r="H61" s="50">
        <f t="shared" si="47"/>
        <v>10451</v>
      </c>
      <c r="I61" s="50">
        <f t="shared" si="47"/>
        <v>10995</v>
      </c>
      <c r="J61" s="50">
        <f t="shared" si="47"/>
        <v>11539</v>
      </c>
      <c r="K61" s="50">
        <f t="shared" si="47"/>
        <v>12083</v>
      </c>
      <c r="L61" s="50">
        <f t="shared" si="47"/>
        <v>12627</v>
      </c>
      <c r="M61" s="50">
        <f t="shared" si="47"/>
        <v>13171</v>
      </c>
      <c r="N61" s="50">
        <f t="shared" si="47"/>
        <v>13715</v>
      </c>
      <c r="O61" s="50">
        <f t="shared" si="47"/>
        <v>14259</v>
      </c>
      <c r="P61" s="50">
        <f t="shared" si="47"/>
        <v>14803</v>
      </c>
      <c r="Q61" s="50">
        <f t="shared" si="47"/>
        <v>15347</v>
      </c>
      <c r="R61" s="50">
        <f t="shared" si="47"/>
        <v>15891</v>
      </c>
      <c r="S61" s="50">
        <f t="shared" si="47"/>
        <v>16435</v>
      </c>
      <c r="T61" s="50">
        <f t="shared" si="47"/>
        <v>16979</v>
      </c>
      <c r="U61" s="50">
        <f t="shared" si="47"/>
        <v>17523</v>
      </c>
      <c r="V61" s="50">
        <f t="shared" si="47"/>
        <v>18067</v>
      </c>
      <c r="W61" s="50">
        <f t="shared" si="47"/>
        <v>18611</v>
      </c>
      <c r="X61" s="50">
        <f t="shared" si="47"/>
        <v>19155</v>
      </c>
      <c r="Y61" s="50">
        <f t="shared" si="47"/>
        <v>19699</v>
      </c>
      <c r="Z61" s="50">
        <f t="shared" si="47"/>
        <v>20243</v>
      </c>
      <c r="AA61" s="50">
        <f t="shared" si="47"/>
        <v>20787</v>
      </c>
      <c r="AB61" s="50">
        <f t="shared" si="47"/>
        <v>21331</v>
      </c>
      <c r="AC61" s="50">
        <f t="shared" si="47"/>
        <v>21875</v>
      </c>
      <c r="AD61" s="50">
        <f t="shared" si="47"/>
        <v>22419</v>
      </c>
      <c r="AE61" s="50">
        <f t="shared" si="47"/>
        <v>22963</v>
      </c>
      <c r="AF61" s="50">
        <f t="shared" si="47"/>
        <v>23507</v>
      </c>
      <c r="AG61" s="50">
        <f t="shared" si="47"/>
        <v>24051</v>
      </c>
      <c r="AH61" s="50">
        <f t="shared" si="47"/>
        <v>24595</v>
      </c>
    </row>
    <row r="62" spans="1:34" ht="21" customHeight="1">
      <c r="A62" s="4"/>
      <c r="B62" s="44" t="s">
        <v>400</v>
      </c>
      <c r="C62" s="45" t="s">
        <v>390</v>
      </c>
      <c r="D62" s="50">
        <v>10180</v>
      </c>
      <c r="E62" s="50">
        <f>D62+670</f>
        <v>10850</v>
      </c>
      <c r="F62" s="50">
        <f aca="true" t="shared" si="48" ref="F62:AH62">E62+670</f>
        <v>11520</v>
      </c>
      <c r="G62" s="50">
        <f t="shared" si="48"/>
        <v>12190</v>
      </c>
      <c r="H62" s="50">
        <f t="shared" si="48"/>
        <v>12860</v>
      </c>
      <c r="I62" s="50">
        <f t="shared" si="48"/>
        <v>13530</v>
      </c>
      <c r="J62" s="50">
        <f t="shared" si="48"/>
        <v>14200</v>
      </c>
      <c r="K62" s="50">
        <f t="shared" si="48"/>
        <v>14870</v>
      </c>
      <c r="L62" s="50">
        <f t="shared" si="48"/>
        <v>15540</v>
      </c>
      <c r="M62" s="50">
        <f t="shared" si="48"/>
        <v>16210</v>
      </c>
      <c r="N62" s="50">
        <f t="shared" si="48"/>
        <v>16880</v>
      </c>
      <c r="O62" s="50">
        <f t="shared" si="48"/>
        <v>17550</v>
      </c>
      <c r="P62" s="50">
        <f t="shared" si="48"/>
        <v>18220</v>
      </c>
      <c r="Q62" s="50">
        <f t="shared" si="48"/>
        <v>18890</v>
      </c>
      <c r="R62" s="50">
        <f t="shared" si="48"/>
        <v>19560</v>
      </c>
      <c r="S62" s="50">
        <f t="shared" si="48"/>
        <v>20230</v>
      </c>
      <c r="T62" s="50">
        <f t="shared" si="48"/>
        <v>20900</v>
      </c>
      <c r="U62" s="50">
        <f t="shared" si="48"/>
        <v>21570</v>
      </c>
      <c r="V62" s="50">
        <f t="shared" si="48"/>
        <v>22240</v>
      </c>
      <c r="W62" s="50">
        <f t="shared" si="48"/>
        <v>22910</v>
      </c>
      <c r="X62" s="50">
        <f t="shared" si="48"/>
        <v>23580</v>
      </c>
      <c r="Y62" s="50">
        <f t="shared" si="48"/>
        <v>24250</v>
      </c>
      <c r="Z62" s="50">
        <f t="shared" si="48"/>
        <v>24920</v>
      </c>
      <c r="AA62" s="50">
        <f t="shared" si="48"/>
        <v>25590</v>
      </c>
      <c r="AB62" s="50">
        <f t="shared" si="48"/>
        <v>26260</v>
      </c>
      <c r="AC62" s="50">
        <f t="shared" si="48"/>
        <v>26930</v>
      </c>
      <c r="AD62" s="50">
        <f t="shared" si="48"/>
        <v>27600</v>
      </c>
      <c r="AE62" s="50">
        <f t="shared" si="48"/>
        <v>28270</v>
      </c>
      <c r="AF62" s="50">
        <f t="shared" si="48"/>
        <v>28940</v>
      </c>
      <c r="AG62" s="50">
        <f t="shared" si="48"/>
        <v>29610</v>
      </c>
      <c r="AH62" s="50">
        <f t="shared" si="48"/>
        <v>30280</v>
      </c>
    </row>
    <row r="63" spans="1:34" ht="21" customHeight="1">
      <c r="A63" s="4"/>
      <c r="B63" s="44" t="s">
        <v>432</v>
      </c>
      <c r="C63" s="45" t="s">
        <v>413</v>
      </c>
      <c r="D63" s="51">
        <v>12160</v>
      </c>
      <c r="E63" s="51">
        <f>D63+800</f>
        <v>12960</v>
      </c>
      <c r="F63" s="51">
        <f aca="true" t="shared" si="49" ref="F63:AH63">E63+800</f>
        <v>13760</v>
      </c>
      <c r="G63" s="51">
        <f t="shared" si="49"/>
        <v>14560</v>
      </c>
      <c r="H63" s="51">
        <f t="shared" si="49"/>
        <v>15360</v>
      </c>
      <c r="I63" s="51">
        <f t="shared" si="49"/>
        <v>16160</v>
      </c>
      <c r="J63" s="51">
        <f t="shared" si="49"/>
        <v>16960</v>
      </c>
      <c r="K63" s="51">
        <f t="shared" si="49"/>
        <v>17760</v>
      </c>
      <c r="L63" s="51">
        <f t="shared" si="49"/>
        <v>18560</v>
      </c>
      <c r="M63" s="51">
        <f t="shared" si="49"/>
        <v>19360</v>
      </c>
      <c r="N63" s="51">
        <f t="shared" si="49"/>
        <v>20160</v>
      </c>
      <c r="O63" s="51">
        <f t="shared" si="49"/>
        <v>20960</v>
      </c>
      <c r="P63" s="51">
        <f t="shared" si="49"/>
        <v>21760</v>
      </c>
      <c r="Q63" s="51">
        <f t="shared" si="49"/>
        <v>22560</v>
      </c>
      <c r="R63" s="51">
        <f t="shared" si="49"/>
        <v>23360</v>
      </c>
      <c r="S63" s="51">
        <f t="shared" si="49"/>
        <v>24160</v>
      </c>
      <c r="T63" s="51">
        <f t="shared" si="49"/>
        <v>24960</v>
      </c>
      <c r="U63" s="51">
        <f t="shared" si="49"/>
        <v>25760</v>
      </c>
      <c r="V63" s="51">
        <f t="shared" si="49"/>
        <v>26560</v>
      </c>
      <c r="W63" s="51">
        <f t="shared" si="49"/>
        <v>27360</v>
      </c>
      <c r="X63" s="51">
        <f t="shared" si="49"/>
        <v>28160</v>
      </c>
      <c r="Y63" s="51">
        <f t="shared" si="49"/>
        <v>28960</v>
      </c>
      <c r="Z63" s="51">
        <f t="shared" si="49"/>
        <v>29760</v>
      </c>
      <c r="AA63" s="51">
        <f t="shared" si="49"/>
        <v>30560</v>
      </c>
      <c r="AB63" s="51">
        <f t="shared" si="49"/>
        <v>31360</v>
      </c>
      <c r="AC63" s="51">
        <f t="shared" si="49"/>
        <v>32160</v>
      </c>
      <c r="AD63" s="51">
        <f t="shared" si="49"/>
        <v>32960</v>
      </c>
      <c r="AE63" s="51">
        <f t="shared" si="49"/>
        <v>33760</v>
      </c>
      <c r="AF63" s="51">
        <f t="shared" si="49"/>
        <v>34560</v>
      </c>
      <c r="AG63" s="51">
        <f t="shared" si="49"/>
        <v>35360</v>
      </c>
      <c r="AH63" s="51">
        <f t="shared" si="49"/>
        <v>36160</v>
      </c>
    </row>
    <row r="64" spans="1:34" ht="14.25" customHeight="1">
      <c r="A64" s="4"/>
      <c r="B64" s="65" t="s">
        <v>51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6"/>
    </row>
    <row r="65" spans="1:34" ht="21" customHeight="1">
      <c r="A65" s="4"/>
      <c r="B65" s="44" t="s">
        <v>328</v>
      </c>
      <c r="C65" s="45" t="s">
        <v>319</v>
      </c>
      <c r="D65" s="50">
        <v>4115</v>
      </c>
      <c r="E65" s="50">
        <f>D65+275</f>
        <v>4390</v>
      </c>
      <c r="F65" s="50">
        <f aca="true" t="shared" si="50" ref="F65:AH65">E65+275</f>
        <v>4665</v>
      </c>
      <c r="G65" s="50">
        <f t="shared" si="50"/>
        <v>4940</v>
      </c>
      <c r="H65" s="50">
        <f t="shared" si="50"/>
        <v>5215</v>
      </c>
      <c r="I65" s="50">
        <f t="shared" si="50"/>
        <v>5490</v>
      </c>
      <c r="J65" s="50">
        <f t="shared" si="50"/>
        <v>5765</v>
      </c>
      <c r="K65" s="50">
        <f t="shared" si="50"/>
        <v>6040</v>
      </c>
      <c r="L65" s="50">
        <f t="shared" si="50"/>
        <v>6315</v>
      </c>
      <c r="M65" s="50">
        <f t="shared" si="50"/>
        <v>6590</v>
      </c>
      <c r="N65" s="50">
        <f t="shared" si="50"/>
        <v>6865</v>
      </c>
      <c r="O65" s="50">
        <f t="shared" si="50"/>
        <v>7140</v>
      </c>
      <c r="P65" s="50">
        <f t="shared" si="50"/>
        <v>7415</v>
      </c>
      <c r="Q65" s="50">
        <f t="shared" si="50"/>
        <v>7690</v>
      </c>
      <c r="R65" s="50">
        <f t="shared" si="50"/>
        <v>7965</v>
      </c>
      <c r="S65" s="50">
        <f t="shared" si="50"/>
        <v>8240</v>
      </c>
      <c r="T65" s="50">
        <f t="shared" si="50"/>
        <v>8515</v>
      </c>
      <c r="U65" s="50">
        <f t="shared" si="50"/>
        <v>8790</v>
      </c>
      <c r="V65" s="50">
        <f t="shared" si="50"/>
        <v>9065</v>
      </c>
      <c r="W65" s="50">
        <f t="shared" si="50"/>
        <v>9340</v>
      </c>
      <c r="X65" s="50">
        <f t="shared" si="50"/>
        <v>9615</v>
      </c>
      <c r="Y65" s="50">
        <f t="shared" si="50"/>
        <v>9890</v>
      </c>
      <c r="Z65" s="50">
        <f t="shared" si="50"/>
        <v>10165</v>
      </c>
      <c r="AA65" s="50">
        <f t="shared" si="50"/>
        <v>10440</v>
      </c>
      <c r="AB65" s="50">
        <f t="shared" si="50"/>
        <v>10715</v>
      </c>
      <c r="AC65" s="50">
        <f t="shared" si="50"/>
        <v>10990</v>
      </c>
      <c r="AD65" s="50">
        <f t="shared" si="50"/>
        <v>11265</v>
      </c>
      <c r="AE65" s="50">
        <f t="shared" si="50"/>
        <v>11540</v>
      </c>
      <c r="AF65" s="50">
        <f t="shared" si="50"/>
        <v>11815</v>
      </c>
      <c r="AG65" s="50">
        <f t="shared" si="50"/>
        <v>12090</v>
      </c>
      <c r="AH65" s="50">
        <f t="shared" si="50"/>
        <v>12365</v>
      </c>
    </row>
    <row r="66" spans="1:34" ht="21" customHeight="1">
      <c r="A66" s="4"/>
      <c r="B66" s="46" t="s">
        <v>352</v>
      </c>
      <c r="C66" s="45" t="s">
        <v>342</v>
      </c>
      <c r="D66" s="50">
        <v>6600</v>
      </c>
      <c r="E66" s="50">
        <f>D66+460</f>
        <v>7060</v>
      </c>
      <c r="F66" s="50">
        <f aca="true" t="shared" si="51" ref="F66:AH66">E66+460</f>
        <v>7520</v>
      </c>
      <c r="G66" s="50">
        <f t="shared" si="51"/>
        <v>7980</v>
      </c>
      <c r="H66" s="50">
        <f t="shared" si="51"/>
        <v>8440</v>
      </c>
      <c r="I66" s="50">
        <f t="shared" si="51"/>
        <v>8900</v>
      </c>
      <c r="J66" s="50">
        <f t="shared" si="51"/>
        <v>9360</v>
      </c>
      <c r="K66" s="50">
        <f t="shared" si="51"/>
        <v>9820</v>
      </c>
      <c r="L66" s="50">
        <f t="shared" si="51"/>
        <v>10280</v>
      </c>
      <c r="M66" s="50">
        <f t="shared" si="51"/>
        <v>10740</v>
      </c>
      <c r="N66" s="50">
        <f t="shared" si="51"/>
        <v>11200</v>
      </c>
      <c r="O66" s="50">
        <f t="shared" si="51"/>
        <v>11660</v>
      </c>
      <c r="P66" s="50">
        <f t="shared" si="51"/>
        <v>12120</v>
      </c>
      <c r="Q66" s="50">
        <f t="shared" si="51"/>
        <v>12580</v>
      </c>
      <c r="R66" s="50">
        <f t="shared" si="51"/>
        <v>13040</v>
      </c>
      <c r="S66" s="50">
        <f t="shared" si="51"/>
        <v>13500</v>
      </c>
      <c r="T66" s="50">
        <f t="shared" si="51"/>
        <v>13960</v>
      </c>
      <c r="U66" s="50">
        <f t="shared" si="51"/>
        <v>14420</v>
      </c>
      <c r="V66" s="50">
        <f t="shared" si="51"/>
        <v>14880</v>
      </c>
      <c r="W66" s="50">
        <f t="shared" si="51"/>
        <v>15340</v>
      </c>
      <c r="X66" s="50">
        <f t="shared" si="51"/>
        <v>15800</v>
      </c>
      <c r="Y66" s="50">
        <f t="shared" si="51"/>
        <v>16260</v>
      </c>
      <c r="Z66" s="50">
        <f t="shared" si="51"/>
        <v>16720</v>
      </c>
      <c r="AA66" s="50">
        <f t="shared" si="51"/>
        <v>17180</v>
      </c>
      <c r="AB66" s="50">
        <f t="shared" si="51"/>
        <v>17640</v>
      </c>
      <c r="AC66" s="50">
        <f t="shared" si="51"/>
        <v>18100</v>
      </c>
      <c r="AD66" s="50">
        <f t="shared" si="51"/>
        <v>18560</v>
      </c>
      <c r="AE66" s="50">
        <f t="shared" si="51"/>
        <v>19020</v>
      </c>
      <c r="AF66" s="50">
        <f t="shared" si="51"/>
        <v>19480</v>
      </c>
      <c r="AG66" s="50">
        <f t="shared" si="51"/>
        <v>19940</v>
      </c>
      <c r="AH66" s="50">
        <f t="shared" si="51"/>
        <v>20400</v>
      </c>
    </row>
    <row r="67" spans="1:34" ht="21" customHeight="1">
      <c r="A67" s="4"/>
      <c r="B67" s="46" t="s">
        <v>377</v>
      </c>
      <c r="C67" s="45" t="s">
        <v>368</v>
      </c>
      <c r="D67" s="50">
        <v>8540</v>
      </c>
      <c r="E67" s="50">
        <f>D67+595</f>
        <v>9135</v>
      </c>
      <c r="F67" s="50">
        <f aca="true" t="shared" si="52" ref="F67:AH67">E67+595</f>
        <v>9730</v>
      </c>
      <c r="G67" s="50">
        <f t="shared" si="52"/>
        <v>10325</v>
      </c>
      <c r="H67" s="50">
        <f t="shared" si="52"/>
        <v>10920</v>
      </c>
      <c r="I67" s="50">
        <f t="shared" si="52"/>
        <v>11515</v>
      </c>
      <c r="J67" s="50">
        <f t="shared" si="52"/>
        <v>12110</v>
      </c>
      <c r="K67" s="50">
        <f t="shared" si="52"/>
        <v>12705</v>
      </c>
      <c r="L67" s="50">
        <f t="shared" si="52"/>
        <v>13300</v>
      </c>
      <c r="M67" s="50">
        <f t="shared" si="52"/>
        <v>13895</v>
      </c>
      <c r="N67" s="50">
        <f t="shared" si="52"/>
        <v>14490</v>
      </c>
      <c r="O67" s="50">
        <f t="shared" si="52"/>
        <v>15085</v>
      </c>
      <c r="P67" s="50">
        <f t="shared" si="52"/>
        <v>15680</v>
      </c>
      <c r="Q67" s="50">
        <f t="shared" si="52"/>
        <v>16275</v>
      </c>
      <c r="R67" s="50">
        <f t="shared" si="52"/>
        <v>16870</v>
      </c>
      <c r="S67" s="50">
        <f t="shared" si="52"/>
        <v>17465</v>
      </c>
      <c r="T67" s="50">
        <f t="shared" si="52"/>
        <v>18060</v>
      </c>
      <c r="U67" s="50">
        <f t="shared" si="52"/>
        <v>18655</v>
      </c>
      <c r="V67" s="50">
        <f t="shared" si="52"/>
        <v>19250</v>
      </c>
      <c r="W67" s="50">
        <f t="shared" si="52"/>
        <v>19845</v>
      </c>
      <c r="X67" s="50">
        <f t="shared" si="52"/>
        <v>20440</v>
      </c>
      <c r="Y67" s="50">
        <f t="shared" si="52"/>
        <v>21035</v>
      </c>
      <c r="Z67" s="50">
        <f t="shared" si="52"/>
        <v>21630</v>
      </c>
      <c r="AA67" s="50">
        <f t="shared" si="52"/>
        <v>22225</v>
      </c>
      <c r="AB67" s="50">
        <f t="shared" si="52"/>
        <v>22820</v>
      </c>
      <c r="AC67" s="50">
        <f t="shared" si="52"/>
        <v>23415</v>
      </c>
      <c r="AD67" s="50">
        <f t="shared" si="52"/>
        <v>24010</v>
      </c>
      <c r="AE67" s="50">
        <f t="shared" si="52"/>
        <v>24605</v>
      </c>
      <c r="AF67" s="50">
        <f t="shared" si="52"/>
        <v>25200</v>
      </c>
      <c r="AG67" s="50">
        <f t="shared" si="52"/>
        <v>25795</v>
      </c>
      <c r="AH67" s="50">
        <f t="shared" si="52"/>
        <v>26390</v>
      </c>
    </row>
    <row r="68" spans="1:34" ht="21" customHeight="1">
      <c r="A68" s="4"/>
      <c r="B68" s="44" t="s">
        <v>401</v>
      </c>
      <c r="C68" s="45" t="s">
        <v>390</v>
      </c>
      <c r="D68" s="50">
        <v>10510</v>
      </c>
      <c r="E68" s="50">
        <f>D68+740</f>
        <v>11250</v>
      </c>
      <c r="F68" s="50">
        <f aca="true" t="shared" si="53" ref="F68:AH68">E68+740</f>
        <v>11990</v>
      </c>
      <c r="G68" s="50">
        <f t="shared" si="53"/>
        <v>12730</v>
      </c>
      <c r="H68" s="50">
        <f t="shared" si="53"/>
        <v>13470</v>
      </c>
      <c r="I68" s="50">
        <f t="shared" si="53"/>
        <v>14210</v>
      </c>
      <c r="J68" s="50">
        <f t="shared" si="53"/>
        <v>14950</v>
      </c>
      <c r="K68" s="50">
        <f t="shared" si="53"/>
        <v>15690</v>
      </c>
      <c r="L68" s="50">
        <f t="shared" si="53"/>
        <v>16430</v>
      </c>
      <c r="M68" s="50">
        <f t="shared" si="53"/>
        <v>17170</v>
      </c>
      <c r="N68" s="50">
        <f t="shared" si="53"/>
        <v>17910</v>
      </c>
      <c r="O68" s="50">
        <f t="shared" si="53"/>
        <v>18650</v>
      </c>
      <c r="P68" s="50">
        <f t="shared" si="53"/>
        <v>19390</v>
      </c>
      <c r="Q68" s="50">
        <f t="shared" si="53"/>
        <v>20130</v>
      </c>
      <c r="R68" s="50">
        <f t="shared" si="53"/>
        <v>20870</v>
      </c>
      <c r="S68" s="50">
        <f t="shared" si="53"/>
        <v>21610</v>
      </c>
      <c r="T68" s="50">
        <f t="shared" si="53"/>
        <v>22350</v>
      </c>
      <c r="U68" s="50">
        <f t="shared" si="53"/>
        <v>23090</v>
      </c>
      <c r="V68" s="50">
        <f t="shared" si="53"/>
        <v>23830</v>
      </c>
      <c r="W68" s="50">
        <f t="shared" si="53"/>
        <v>24570</v>
      </c>
      <c r="X68" s="50">
        <f t="shared" si="53"/>
        <v>25310</v>
      </c>
      <c r="Y68" s="50">
        <f t="shared" si="53"/>
        <v>26050</v>
      </c>
      <c r="Z68" s="50">
        <f t="shared" si="53"/>
        <v>26790</v>
      </c>
      <c r="AA68" s="50">
        <f t="shared" si="53"/>
        <v>27530</v>
      </c>
      <c r="AB68" s="50">
        <f t="shared" si="53"/>
        <v>28270</v>
      </c>
      <c r="AC68" s="50">
        <f t="shared" si="53"/>
        <v>29010</v>
      </c>
      <c r="AD68" s="50">
        <f t="shared" si="53"/>
        <v>29750</v>
      </c>
      <c r="AE68" s="50">
        <f t="shared" si="53"/>
        <v>30490</v>
      </c>
      <c r="AF68" s="50">
        <f t="shared" si="53"/>
        <v>31230</v>
      </c>
      <c r="AG68" s="50">
        <f t="shared" si="53"/>
        <v>31970</v>
      </c>
      <c r="AH68" s="50">
        <f t="shared" si="53"/>
        <v>32710</v>
      </c>
    </row>
    <row r="69" spans="1:34" ht="21" customHeight="1">
      <c r="A69" s="4"/>
      <c r="B69" s="44" t="s">
        <v>422</v>
      </c>
      <c r="C69" s="45" t="s">
        <v>413</v>
      </c>
      <c r="D69" s="51">
        <v>12570</v>
      </c>
      <c r="E69" s="51">
        <f>D69+880</f>
        <v>13450</v>
      </c>
      <c r="F69" s="51">
        <f aca="true" t="shared" si="54" ref="F69:AH69">E69+880</f>
        <v>14330</v>
      </c>
      <c r="G69" s="51">
        <f t="shared" si="54"/>
        <v>15210</v>
      </c>
      <c r="H69" s="51">
        <f t="shared" si="54"/>
        <v>16090</v>
      </c>
      <c r="I69" s="51">
        <f t="shared" si="54"/>
        <v>16970</v>
      </c>
      <c r="J69" s="51">
        <f t="shared" si="54"/>
        <v>17850</v>
      </c>
      <c r="K69" s="51">
        <f t="shared" si="54"/>
        <v>18730</v>
      </c>
      <c r="L69" s="51">
        <f t="shared" si="54"/>
        <v>19610</v>
      </c>
      <c r="M69" s="51">
        <f t="shared" si="54"/>
        <v>20490</v>
      </c>
      <c r="N69" s="51">
        <f t="shared" si="54"/>
        <v>21370</v>
      </c>
      <c r="O69" s="51">
        <f t="shared" si="54"/>
        <v>22250</v>
      </c>
      <c r="P69" s="51">
        <f t="shared" si="54"/>
        <v>23130</v>
      </c>
      <c r="Q69" s="51">
        <f t="shared" si="54"/>
        <v>24010</v>
      </c>
      <c r="R69" s="51">
        <f t="shared" si="54"/>
        <v>24890</v>
      </c>
      <c r="S69" s="51">
        <f t="shared" si="54"/>
        <v>25770</v>
      </c>
      <c r="T69" s="51">
        <f t="shared" si="54"/>
        <v>26650</v>
      </c>
      <c r="U69" s="51">
        <f t="shared" si="54"/>
        <v>27530</v>
      </c>
      <c r="V69" s="51">
        <f t="shared" si="54"/>
        <v>28410</v>
      </c>
      <c r="W69" s="51">
        <f t="shared" si="54"/>
        <v>29290</v>
      </c>
      <c r="X69" s="51">
        <f t="shared" si="54"/>
        <v>30170</v>
      </c>
      <c r="Y69" s="51">
        <f t="shared" si="54"/>
        <v>31050</v>
      </c>
      <c r="Z69" s="51">
        <f t="shared" si="54"/>
        <v>31930</v>
      </c>
      <c r="AA69" s="51">
        <f t="shared" si="54"/>
        <v>32810</v>
      </c>
      <c r="AB69" s="51">
        <f t="shared" si="54"/>
        <v>33690</v>
      </c>
      <c r="AC69" s="51">
        <f t="shared" si="54"/>
        <v>34570</v>
      </c>
      <c r="AD69" s="51">
        <f t="shared" si="54"/>
        <v>35450</v>
      </c>
      <c r="AE69" s="51">
        <f t="shared" si="54"/>
        <v>36330</v>
      </c>
      <c r="AF69" s="51">
        <f t="shared" si="54"/>
        <v>37210</v>
      </c>
      <c r="AG69" s="51">
        <f t="shared" si="54"/>
        <v>38090</v>
      </c>
      <c r="AH69" s="51">
        <f t="shared" si="54"/>
        <v>38970</v>
      </c>
    </row>
    <row r="70" spans="1:34" ht="15.75" customHeight="1">
      <c r="A70" s="4"/>
      <c r="B70" s="65" t="s">
        <v>52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6"/>
    </row>
    <row r="71" spans="1:34" ht="21" customHeight="1">
      <c r="A71" s="4"/>
      <c r="B71" s="44" t="s">
        <v>365</v>
      </c>
      <c r="C71" s="45" t="s">
        <v>319</v>
      </c>
      <c r="D71" s="50">
        <v>4355</v>
      </c>
      <c r="E71" s="50">
        <f>D71+310</f>
        <v>4665</v>
      </c>
      <c r="F71" s="50">
        <f aca="true" t="shared" si="55" ref="F71:AH71">E71+310</f>
        <v>4975</v>
      </c>
      <c r="G71" s="50">
        <f t="shared" si="55"/>
        <v>5285</v>
      </c>
      <c r="H71" s="50">
        <f t="shared" si="55"/>
        <v>5595</v>
      </c>
      <c r="I71" s="50">
        <f t="shared" si="55"/>
        <v>5905</v>
      </c>
      <c r="J71" s="50">
        <f t="shared" si="55"/>
        <v>6215</v>
      </c>
      <c r="K71" s="50">
        <f t="shared" si="55"/>
        <v>6525</v>
      </c>
      <c r="L71" s="50">
        <f t="shared" si="55"/>
        <v>6835</v>
      </c>
      <c r="M71" s="50">
        <f t="shared" si="55"/>
        <v>7145</v>
      </c>
      <c r="N71" s="50">
        <f t="shared" si="55"/>
        <v>7455</v>
      </c>
      <c r="O71" s="50">
        <f t="shared" si="55"/>
        <v>7765</v>
      </c>
      <c r="P71" s="50">
        <f t="shared" si="55"/>
        <v>8075</v>
      </c>
      <c r="Q71" s="50">
        <f t="shared" si="55"/>
        <v>8385</v>
      </c>
      <c r="R71" s="50">
        <f t="shared" si="55"/>
        <v>8695</v>
      </c>
      <c r="S71" s="50">
        <f t="shared" si="55"/>
        <v>9005</v>
      </c>
      <c r="T71" s="50">
        <f t="shared" si="55"/>
        <v>9315</v>
      </c>
      <c r="U71" s="50">
        <f t="shared" si="55"/>
        <v>9625</v>
      </c>
      <c r="V71" s="50">
        <f t="shared" si="55"/>
        <v>9935</v>
      </c>
      <c r="W71" s="50">
        <f t="shared" si="55"/>
        <v>10245</v>
      </c>
      <c r="X71" s="50">
        <f t="shared" si="55"/>
        <v>10555</v>
      </c>
      <c r="Y71" s="50">
        <f t="shared" si="55"/>
        <v>10865</v>
      </c>
      <c r="Z71" s="50">
        <f t="shared" si="55"/>
        <v>11175</v>
      </c>
      <c r="AA71" s="50">
        <f t="shared" si="55"/>
        <v>11485</v>
      </c>
      <c r="AB71" s="50">
        <f t="shared" si="55"/>
        <v>11795</v>
      </c>
      <c r="AC71" s="50">
        <f t="shared" si="55"/>
        <v>12105</v>
      </c>
      <c r="AD71" s="50">
        <f t="shared" si="55"/>
        <v>12415</v>
      </c>
      <c r="AE71" s="50">
        <f t="shared" si="55"/>
        <v>12725</v>
      </c>
      <c r="AF71" s="50">
        <f t="shared" si="55"/>
        <v>13035</v>
      </c>
      <c r="AG71" s="50">
        <f t="shared" si="55"/>
        <v>13345</v>
      </c>
      <c r="AH71" s="50">
        <f t="shared" si="55"/>
        <v>13655</v>
      </c>
    </row>
    <row r="72" spans="1:34" ht="21" customHeight="1">
      <c r="A72" s="4"/>
      <c r="B72" s="46" t="s">
        <v>353</v>
      </c>
      <c r="C72" s="45" t="s">
        <v>342</v>
      </c>
      <c r="D72" s="50">
        <v>7000</v>
      </c>
      <c r="E72" s="50">
        <f>D72+500</f>
        <v>7500</v>
      </c>
      <c r="F72" s="50">
        <f aca="true" t="shared" si="56" ref="F72:AH72">E72+500</f>
        <v>8000</v>
      </c>
      <c r="G72" s="50">
        <f t="shared" si="56"/>
        <v>8500</v>
      </c>
      <c r="H72" s="50">
        <f t="shared" si="56"/>
        <v>9000</v>
      </c>
      <c r="I72" s="50">
        <f t="shared" si="56"/>
        <v>9500</v>
      </c>
      <c r="J72" s="50">
        <f t="shared" si="56"/>
        <v>10000</v>
      </c>
      <c r="K72" s="50">
        <f t="shared" si="56"/>
        <v>10500</v>
      </c>
      <c r="L72" s="50">
        <f t="shared" si="56"/>
        <v>11000</v>
      </c>
      <c r="M72" s="50">
        <f t="shared" si="56"/>
        <v>11500</v>
      </c>
      <c r="N72" s="50">
        <f t="shared" si="56"/>
        <v>12000</v>
      </c>
      <c r="O72" s="50">
        <f t="shared" si="56"/>
        <v>12500</v>
      </c>
      <c r="P72" s="50">
        <f t="shared" si="56"/>
        <v>13000</v>
      </c>
      <c r="Q72" s="50">
        <f t="shared" si="56"/>
        <v>13500</v>
      </c>
      <c r="R72" s="50">
        <f t="shared" si="56"/>
        <v>14000</v>
      </c>
      <c r="S72" s="50">
        <f t="shared" si="56"/>
        <v>14500</v>
      </c>
      <c r="T72" s="50">
        <f t="shared" si="56"/>
        <v>15000</v>
      </c>
      <c r="U72" s="50">
        <f t="shared" si="56"/>
        <v>15500</v>
      </c>
      <c r="V72" s="50">
        <f t="shared" si="56"/>
        <v>16000</v>
      </c>
      <c r="W72" s="50">
        <f t="shared" si="56"/>
        <v>16500</v>
      </c>
      <c r="X72" s="50">
        <f t="shared" si="56"/>
        <v>17000</v>
      </c>
      <c r="Y72" s="50">
        <f t="shared" si="56"/>
        <v>17500</v>
      </c>
      <c r="Z72" s="50">
        <f t="shared" si="56"/>
        <v>18000</v>
      </c>
      <c r="AA72" s="50">
        <f t="shared" si="56"/>
        <v>18500</v>
      </c>
      <c r="AB72" s="50">
        <f t="shared" si="56"/>
        <v>19000</v>
      </c>
      <c r="AC72" s="50">
        <f t="shared" si="56"/>
        <v>19500</v>
      </c>
      <c r="AD72" s="50">
        <f t="shared" si="56"/>
        <v>20000</v>
      </c>
      <c r="AE72" s="50">
        <f t="shared" si="56"/>
        <v>20500</v>
      </c>
      <c r="AF72" s="50">
        <f t="shared" si="56"/>
        <v>21000</v>
      </c>
      <c r="AG72" s="50">
        <f t="shared" si="56"/>
        <v>21500</v>
      </c>
      <c r="AH72" s="50">
        <f t="shared" si="56"/>
        <v>22000</v>
      </c>
    </row>
    <row r="73" spans="1:34" ht="21" customHeight="1">
      <c r="A73" s="4"/>
      <c r="B73" s="46" t="s">
        <v>378</v>
      </c>
      <c r="C73" s="45" t="s">
        <v>368</v>
      </c>
      <c r="D73" s="50">
        <v>9055</v>
      </c>
      <c r="E73" s="50">
        <f>D73+650</f>
        <v>9705</v>
      </c>
      <c r="F73" s="50">
        <f aca="true" t="shared" si="57" ref="F73:AH73">E73+650</f>
        <v>10355</v>
      </c>
      <c r="G73" s="50">
        <f t="shared" si="57"/>
        <v>11005</v>
      </c>
      <c r="H73" s="50">
        <f t="shared" si="57"/>
        <v>11655</v>
      </c>
      <c r="I73" s="50">
        <f t="shared" si="57"/>
        <v>12305</v>
      </c>
      <c r="J73" s="50">
        <f t="shared" si="57"/>
        <v>12955</v>
      </c>
      <c r="K73" s="50">
        <f t="shared" si="57"/>
        <v>13605</v>
      </c>
      <c r="L73" s="50">
        <f t="shared" si="57"/>
        <v>14255</v>
      </c>
      <c r="M73" s="50">
        <f t="shared" si="57"/>
        <v>14905</v>
      </c>
      <c r="N73" s="50">
        <f t="shared" si="57"/>
        <v>15555</v>
      </c>
      <c r="O73" s="50">
        <f t="shared" si="57"/>
        <v>16205</v>
      </c>
      <c r="P73" s="50">
        <f t="shared" si="57"/>
        <v>16855</v>
      </c>
      <c r="Q73" s="50">
        <f t="shared" si="57"/>
        <v>17505</v>
      </c>
      <c r="R73" s="50">
        <f t="shared" si="57"/>
        <v>18155</v>
      </c>
      <c r="S73" s="50">
        <f t="shared" si="57"/>
        <v>18805</v>
      </c>
      <c r="T73" s="50">
        <f t="shared" si="57"/>
        <v>19455</v>
      </c>
      <c r="U73" s="50">
        <f t="shared" si="57"/>
        <v>20105</v>
      </c>
      <c r="V73" s="50">
        <f t="shared" si="57"/>
        <v>20755</v>
      </c>
      <c r="W73" s="50">
        <f t="shared" si="57"/>
        <v>21405</v>
      </c>
      <c r="X73" s="50">
        <f t="shared" si="57"/>
        <v>22055</v>
      </c>
      <c r="Y73" s="50">
        <f t="shared" si="57"/>
        <v>22705</v>
      </c>
      <c r="Z73" s="50">
        <f t="shared" si="57"/>
        <v>23355</v>
      </c>
      <c r="AA73" s="50">
        <f t="shared" si="57"/>
        <v>24005</v>
      </c>
      <c r="AB73" s="50">
        <f t="shared" si="57"/>
        <v>24655</v>
      </c>
      <c r="AC73" s="50">
        <f t="shared" si="57"/>
        <v>25305</v>
      </c>
      <c r="AD73" s="50">
        <f t="shared" si="57"/>
        <v>25955</v>
      </c>
      <c r="AE73" s="50">
        <f t="shared" si="57"/>
        <v>26605</v>
      </c>
      <c r="AF73" s="50">
        <f t="shared" si="57"/>
        <v>27255</v>
      </c>
      <c r="AG73" s="50">
        <f t="shared" si="57"/>
        <v>27905</v>
      </c>
      <c r="AH73" s="50">
        <f t="shared" si="57"/>
        <v>28555</v>
      </c>
    </row>
    <row r="74" spans="1:34" ht="21" customHeight="1">
      <c r="A74" s="4"/>
      <c r="B74" s="44" t="s">
        <v>402</v>
      </c>
      <c r="C74" s="45" t="s">
        <v>390</v>
      </c>
      <c r="D74" s="50">
        <v>11140</v>
      </c>
      <c r="E74" s="50">
        <f>D74+800</f>
        <v>11940</v>
      </c>
      <c r="F74" s="50">
        <f aca="true" t="shared" si="58" ref="F74:AH74">E74+800</f>
        <v>12740</v>
      </c>
      <c r="G74" s="50">
        <f t="shared" si="58"/>
        <v>13540</v>
      </c>
      <c r="H74" s="50">
        <f t="shared" si="58"/>
        <v>14340</v>
      </c>
      <c r="I74" s="50">
        <f t="shared" si="58"/>
        <v>15140</v>
      </c>
      <c r="J74" s="50">
        <f t="shared" si="58"/>
        <v>15940</v>
      </c>
      <c r="K74" s="50">
        <f t="shared" si="58"/>
        <v>16740</v>
      </c>
      <c r="L74" s="50">
        <f t="shared" si="58"/>
        <v>17540</v>
      </c>
      <c r="M74" s="50">
        <f t="shared" si="58"/>
        <v>18340</v>
      </c>
      <c r="N74" s="50">
        <f t="shared" si="58"/>
        <v>19140</v>
      </c>
      <c r="O74" s="50">
        <f t="shared" si="58"/>
        <v>19940</v>
      </c>
      <c r="P74" s="50">
        <f t="shared" si="58"/>
        <v>20740</v>
      </c>
      <c r="Q74" s="50">
        <f t="shared" si="58"/>
        <v>21540</v>
      </c>
      <c r="R74" s="50">
        <f t="shared" si="58"/>
        <v>22340</v>
      </c>
      <c r="S74" s="50">
        <f t="shared" si="58"/>
        <v>23140</v>
      </c>
      <c r="T74" s="50">
        <f t="shared" si="58"/>
        <v>23940</v>
      </c>
      <c r="U74" s="50">
        <f t="shared" si="58"/>
        <v>24740</v>
      </c>
      <c r="V74" s="50">
        <f t="shared" si="58"/>
        <v>25540</v>
      </c>
      <c r="W74" s="50">
        <f t="shared" si="58"/>
        <v>26340</v>
      </c>
      <c r="X74" s="50">
        <f t="shared" si="58"/>
        <v>27140</v>
      </c>
      <c r="Y74" s="50">
        <f t="shared" si="58"/>
        <v>27940</v>
      </c>
      <c r="Z74" s="50">
        <f t="shared" si="58"/>
        <v>28740</v>
      </c>
      <c r="AA74" s="50">
        <f t="shared" si="58"/>
        <v>29540</v>
      </c>
      <c r="AB74" s="50">
        <f t="shared" si="58"/>
        <v>30340</v>
      </c>
      <c r="AC74" s="50">
        <f t="shared" si="58"/>
        <v>31140</v>
      </c>
      <c r="AD74" s="50">
        <f t="shared" si="58"/>
        <v>31940</v>
      </c>
      <c r="AE74" s="50">
        <f t="shared" si="58"/>
        <v>32740</v>
      </c>
      <c r="AF74" s="50">
        <f t="shared" si="58"/>
        <v>33540</v>
      </c>
      <c r="AG74" s="50">
        <f t="shared" si="58"/>
        <v>34340</v>
      </c>
      <c r="AH74" s="50">
        <f t="shared" si="58"/>
        <v>35140</v>
      </c>
    </row>
    <row r="75" spans="1:34" ht="21" customHeight="1">
      <c r="A75" s="4"/>
      <c r="B75" s="44" t="s">
        <v>423</v>
      </c>
      <c r="C75" s="45" t="s">
        <v>413</v>
      </c>
      <c r="D75" s="51">
        <v>13320</v>
      </c>
      <c r="E75" s="51">
        <f>D75+955</f>
        <v>14275</v>
      </c>
      <c r="F75" s="51">
        <f aca="true" t="shared" si="59" ref="F75:AH75">E75+955</f>
        <v>15230</v>
      </c>
      <c r="G75" s="51">
        <f t="shared" si="59"/>
        <v>16185</v>
      </c>
      <c r="H75" s="51">
        <f t="shared" si="59"/>
        <v>17140</v>
      </c>
      <c r="I75" s="51">
        <f t="shared" si="59"/>
        <v>18095</v>
      </c>
      <c r="J75" s="51">
        <f t="shared" si="59"/>
        <v>19050</v>
      </c>
      <c r="K75" s="51">
        <f t="shared" si="59"/>
        <v>20005</v>
      </c>
      <c r="L75" s="51">
        <f t="shared" si="59"/>
        <v>20960</v>
      </c>
      <c r="M75" s="51">
        <f t="shared" si="59"/>
        <v>21915</v>
      </c>
      <c r="N75" s="51">
        <f t="shared" si="59"/>
        <v>22870</v>
      </c>
      <c r="O75" s="51">
        <f t="shared" si="59"/>
        <v>23825</v>
      </c>
      <c r="P75" s="51">
        <f t="shared" si="59"/>
        <v>24780</v>
      </c>
      <c r="Q75" s="51">
        <f t="shared" si="59"/>
        <v>25735</v>
      </c>
      <c r="R75" s="51">
        <f t="shared" si="59"/>
        <v>26690</v>
      </c>
      <c r="S75" s="51">
        <f t="shared" si="59"/>
        <v>27645</v>
      </c>
      <c r="T75" s="51">
        <f t="shared" si="59"/>
        <v>28600</v>
      </c>
      <c r="U75" s="51">
        <f t="shared" si="59"/>
        <v>29555</v>
      </c>
      <c r="V75" s="51">
        <f t="shared" si="59"/>
        <v>30510</v>
      </c>
      <c r="W75" s="51">
        <f t="shared" si="59"/>
        <v>31465</v>
      </c>
      <c r="X75" s="51">
        <f t="shared" si="59"/>
        <v>32420</v>
      </c>
      <c r="Y75" s="51">
        <f t="shared" si="59"/>
        <v>33375</v>
      </c>
      <c r="Z75" s="51">
        <f t="shared" si="59"/>
        <v>34330</v>
      </c>
      <c r="AA75" s="51">
        <f t="shared" si="59"/>
        <v>35285</v>
      </c>
      <c r="AB75" s="51">
        <f t="shared" si="59"/>
        <v>36240</v>
      </c>
      <c r="AC75" s="51">
        <f t="shared" si="59"/>
        <v>37195</v>
      </c>
      <c r="AD75" s="51">
        <f t="shared" si="59"/>
        <v>38150</v>
      </c>
      <c r="AE75" s="51">
        <f t="shared" si="59"/>
        <v>39105</v>
      </c>
      <c r="AF75" s="51">
        <f t="shared" si="59"/>
        <v>40060</v>
      </c>
      <c r="AG75" s="51">
        <f t="shared" si="59"/>
        <v>41015</v>
      </c>
      <c r="AH75" s="51">
        <f t="shared" si="59"/>
        <v>41970</v>
      </c>
    </row>
    <row r="76" spans="1:34" ht="16.5" customHeight="1">
      <c r="A76" s="4"/>
      <c r="B76" s="65" t="s">
        <v>53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6"/>
    </row>
    <row r="77" spans="1:34" ht="21" customHeight="1">
      <c r="A77" s="4"/>
      <c r="B77" s="44" t="s">
        <v>364</v>
      </c>
      <c r="C77" s="45" t="s">
        <v>319</v>
      </c>
      <c r="D77" s="50">
        <v>4645</v>
      </c>
      <c r="E77" s="50">
        <f>D77+340</f>
        <v>4985</v>
      </c>
      <c r="F77" s="50">
        <f aca="true" t="shared" si="60" ref="F77:AH77">E77+340</f>
        <v>5325</v>
      </c>
      <c r="G77" s="50">
        <f t="shared" si="60"/>
        <v>5665</v>
      </c>
      <c r="H77" s="50">
        <f t="shared" si="60"/>
        <v>6005</v>
      </c>
      <c r="I77" s="50">
        <f t="shared" si="60"/>
        <v>6345</v>
      </c>
      <c r="J77" s="50">
        <f t="shared" si="60"/>
        <v>6685</v>
      </c>
      <c r="K77" s="50">
        <f t="shared" si="60"/>
        <v>7025</v>
      </c>
      <c r="L77" s="50">
        <f t="shared" si="60"/>
        <v>7365</v>
      </c>
      <c r="M77" s="50">
        <f t="shared" si="60"/>
        <v>7705</v>
      </c>
      <c r="N77" s="50">
        <f t="shared" si="60"/>
        <v>8045</v>
      </c>
      <c r="O77" s="50">
        <f t="shared" si="60"/>
        <v>8385</v>
      </c>
      <c r="P77" s="50">
        <f t="shared" si="60"/>
        <v>8725</v>
      </c>
      <c r="Q77" s="50">
        <f t="shared" si="60"/>
        <v>9065</v>
      </c>
      <c r="R77" s="50">
        <f t="shared" si="60"/>
        <v>9405</v>
      </c>
      <c r="S77" s="50">
        <f t="shared" si="60"/>
        <v>9745</v>
      </c>
      <c r="T77" s="50">
        <f t="shared" si="60"/>
        <v>10085</v>
      </c>
      <c r="U77" s="50">
        <f t="shared" si="60"/>
        <v>10425</v>
      </c>
      <c r="V77" s="50">
        <f t="shared" si="60"/>
        <v>10765</v>
      </c>
      <c r="W77" s="50">
        <f t="shared" si="60"/>
        <v>11105</v>
      </c>
      <c r="X77" s="50">
        <f t="shared" si="60"/>
        <v>11445</v>
      </c>
      <c r="Y77" s="50">
        <f t="shared" si="60"/>
        <v>11785</v>
      </c>
      <c r="Z77" s="50">
        <f t="shared" si="60"/>
        <v>12125</v>
      </c>
      <c r="AA77" s="50">
        <f t="shared" si="60"/>
        <v>12465</v>
      </c>
      <c r="AB77" s="50">
        <f t="shared" si="60"/>
        <v>12805</v>
      </c>
      <c r="AC77" s="50">
        <f t="shared" si="60"/>
        <v>13145</v>
      </c>
      <c r="AD77" s="50">
        <f t="shared" si="60"/>
        <v>13485</v>
      </c>
      <c r="AE77" s="50">
        <f t="shared" si="60"/>
        <v>13825</v>
      </c>
      <c r="AF77" s="50">
        <f t="shared" si="60"/>
        <v>14165</v>
      </c>
      <c r="AG77" s="50">
        <f t="shared" si="60"/>
        <v>14505</v>
      </c>
      <c r="AH77" s="50">
        <f t="shared" si="60"/>
        <v>14845</v>
      </c>
    </row>
    <row r="78" spans="1:34" ht="21" customHeight="1">
      <c r="A78" s="4"/>
      <c r="B78" s="46" t="s">
        <v>354</v>
      </c>
      <c r="C78" s="45" t="s">
        <v>342</v>
      </c>
      <c r="D78" s="50">
        <v>7500</v>
      </c>
      <c r="E78" s="50">
        <f>D78+550</f>
        <v>8050</v>
      </c>
      <c r="F78" s="50">
        <f aca="true" t="shared" si="61" ref="F78:AH78">E78+550</f>
        <v>8600</v>
      </c>
      <c r="G78" s="50">
        <f t="shared" si="61"/>
        <v>9150</v>
      </c>
      <c r="H78" s="50">
        <f t="shared" si="61"/>
        <v>9700</v>
      </c>
      <c r="I78" s="50">
        <f t="shared" si="61"/>
        <v>10250</v>
      </c>
      <c r="J78" s="50">
        <f t="shared" si="61"/>
        <v>10800</v>
      </c>
      <c r="K78" s="50">
        <f t="shared" si="61"/>
        <v>11350</v>
      </c>
      <c r="L78" s="50">
        <f t="shared" si="61"/>
        <v>11900</v>
      </c>
      <c r="M78" s="50">
        <f t="shared" si="61"/>
        <v>12450</v>
      </c>
      <c r="N78" s="50">
        <f t="shared" si="61"/>
        <v>13000</v>
      </c>
      <c r="O78" s="50">
        <f t="shared" si="61"/>
        <v>13550</v>
      </c>
      <c r="P78" s="50">
        <f t="shared" si="61"/>
        <v>14100</v>
      </c>
      <c r="Q78" s="50">
        <f t="shared" si="61"/>
        <v>14650</v>
      </c>
      <c r="R78" s="50">
        <f t="shared" si="61"/>
        <v>15200</v>
      </c>
      <c r="S78" s="50">
        <f t="shared" si="61"/>
        <v>15750</v>
      </c>
      <c r="T78" s="50">
        <f t="shared" si="61"/>
        <v>16300</v>
      </c>
      <c r="U78" s="50">
        <f t="shared" si="61"/>
        <v>16850</v>
      </c>
      <c r="V78" s="50">
        <f t="shared" si="61"/>
        <v>17400</v>
      </c>
      <c r="W78" s="50">
        <f t="shared" si="61"/>
        <v>17950</v>
      </c>
      <c r="X78" s="50">
        <f t="shared" si="61"/>
        <v>18500</v>
      </c>
      <c r="Y78" s="50">
        <f t="shared" si="61"/>
        <v>19050</v>
      </c>
      <c r="Z78" s="50">
        <f t="shared" si="61"/>
        <v>19600</v>
      </c>
      <c r="AA78" s="50">
        <f t="shared" si="61"/>
        <v>20150</v>
      </c>
      <c r="AB78" s="50">
        <f t="shared" si="61"/>
        <v>20700</v>
      </c>
      <c r="AC78" s="50">
        <f t="shared" si="61"/>
        <v>21250</v>
      </c>
      <c r="AD78" s="50">
        <f t="shared" si="61"/>
        <v>21800</v>
      </c>
      <c r="AE78" s="50">
        <f t="shared" si="61"/>
        <v>22350</v>
      </c>
      <c r="AF78" s="50">
        <f t="shared" si="61"/>
        <v>22900</v>
      </c>
      <c r="AG78" s="50">
        <f t="shared" si="61"/>
        <v>23450</v>
      </c>
      <c r="AH78" s="50">
        <f t="shared" si="61"/>
        <v>24000</v>
      </c>
    </row>
    <row r="79" spans="1:34" ht="21" customHeight="1">
      <c r="A79" s="4"/>
      <c r="B79" s="46" t="s">
        <v>379</v>
      </c>
      <c r="C79" s="45" t="s">
        <v>368</v>
      </c>
      <c r="D79" s="50">
        <v>9700</v>
      </c>
      <c r="E79" s="50">
        <f>D79+715</f>
        <v>10415</v>
      </c>
      <c r="F79" s="50">
        <f aca="true" t="shared" si="62" ref="F79:AH79">E79+715</f>
        <v>11130</v>
      </c>
      <c r="G79" s="50">
        <f t="shared" si="62"/>
        <v>11845</v>
      </c>
      <c r="H79" s="50">
        <f t="shared" si="62"/>
        <v>12560</v>
      </c>
      <c r="I79" s="50">
        <f t="shared" si="62"/>
        <v>13275</v>
      </c>
      <c r="J79" s="50">
        <f t="shared" si="62"/>
        <v>13990</v>
      </c>
      <c r="K79" s="50">
        <f t="shared" si="62"/>
        <v>14705</v>
      </c>
      <c r="L79" s="50">
        <f t="shared" si="62"/>
        <v>15420</v>
      </c>
      <c r="M79" s="50">
        <f t="shared" si="62"/>
        <v>16135</v>
      </c>
      <c r="N79" s="50">
        <f t="shared" si="62"/>
        <v>16850</v>
      </c>
      <c r="O79" s="50">
        <f t="shared" si="62"/>
        <v>17565</v>
      </c>
      <c r="P79" s="50">
        <f t="shared" si="62"/>
        <v>18280</v>
      </c>
      <c r="Q79" s="50">
        <f t="shared" si="62"/>
        <v>18995</v>
      </c>
      <c r="R79" s="50">
        <f t="shared" si="62"/>
        <v>19710</v>
      </c>
      <c r="S79" s="50">
        <f t="shared" si="62"/>
        <v>20425</v>
      </c>
      <c r="T79" s="50">
        <f t="shared" si="62"/>
        <v>21140</v>
      </c>
      <c r="U79" s="50">
        <f t="shared" si="62"/>
        <v>21855</v>
      </c>
      <c r="V79" s="50">
        <f t="shared" si="62"/>
        <v>22570</v>
      </c>
      <c r="W79" s="50">
        <f t="shared" si="62"/>
        <v>23285</v>
      </c>
      <c r="X79" s="50">
        <f t="shared" si="62"/>
        <v>24000</v>
      </c>
      <c r="Y79" s="50">
        <f t="shared" si="62"/>
        <v>24715</v>
      </c>
      <c r="Z79" s="50">
        <f t="shared" si="62"/>
        <v>25430</v>
      </c>
      <c r="AA79" s="50">
        <f t="shared" si="62"/>
        <v>26145</v>
      </c>
      <c r="AB79" s="50">
        <f t="shared" si="62"/>
        <v>26860</v>
      </c>
      <c r="AC79" s="50">
        <f t="shared" si="62"/>
        <v>27575</v>
      </c>
      <c r="AD79" s="50">
        <f t="shared" si="62"/>
        <v>28290</v>
      </c>
      <c r="AE79" s="50">
        <f t="shared" si="62"/>
        <v>29005</v>
      </c>
      <c r="AF79" s="50">
        <f t="shared" si="62"/>
        <v>29720</v>
      </c>
      <c r="AG79" s="50">
        <f t="shared" si="62"/>
        <v>30435</v>
      </c>
      <c r="AH79" s="50">
        <f t="shared" si="62"/>
        <v>31150</v>
      </c>
    </row>
    <row r="80" spans="1:34" ht="21" customHeight="1">
      <c r="A80" s="4"/>
      <c r="B80" s="44" t="s">
        <v>403</v>
      </c>
      <c r="C80" s="45" t="s">
        <v>390</v>
      </c>
      <c r="D80" s="50">
        <v>11930</v>
      </c>
      <c r="E80" s="50">
        <f>D80+880</f>
        <v>12810</v>
      </c>
      <c r="F80" s="50">
        <f aca="true" t="shared" si="63" ref="F80:AH80">E80+880</f>
        <v>13690</v>
      </c>
      <c r="G80" s="50">
        <f t="shared" si="63"/>
        <v>14570</v>
      </c>
      <c r="H80" s="50">
        <f t="shared" si="63"/>
        <v>15450</v>
      </c>
      <c r="I80" s="50">
        <f t="shared" si="63"/>
        <v>16330</v>
      </c>
      <c r="J80" s="50">
        <f t="shared" si="63"/>
        <v>17210</v>
      </c>
      <c r="K80" s="50">
        <f t="shared" si="63"/>
        <v>18090</v>
      </c>
      <c r="L80" s="50">
        <f t="shared" si="63"/>
        <v>18970</v>
      </c>
      <c r="M80" s="50">
        <f t="shared" si="63"/>
        <v>19850</v>
      </c>
      <c r="N80" s="50">
        <f t="shared" si="63"/>
        <v>20730</v>
      </c>
      <c r="O80" s="50">
        <f t="shared" si="63"/>
        <v>21610</v>
      </c>
      <c r="P80" s="50">
        <f t="shared" si="63"/>
        <v>22490</v>
      </c>
      <c r="Q80" s="50">
        <f t="shared" si="63"/>
        <v>23370</v>
      </c>
      <c r="R80" s="50">
        <f t="shared" si="63"/>
        <v>24250</v>
      </c>
      <c r="S80" s="50">
        <f t="shared" si="63"/>
        <v>25130</v>
      </c>
      <c r="T80" s="50">
        <f t="shared" si="63"/>
        <v>26010</v>
      </c>
      <c r="U80" s="50">
        <f t="shared" si="63"/>
        <v>26890</v>
      </c>
      <c r="V80" s="50">
        <f t="shared" si="63"/>
        <v>27770</v>
      </c>
      <c r="W80" s="50">
        <f t="shared" si="63"/>
        <v>28650</v>
      </c>
      <c r="X80" s="50">
        <f t="shared" si="63"/>
        <v>29530</v>
      </c>
      <c r="Y80" s="50">
        <f t="shared" si="63"/>
        <v>30410</v>
      </c>
      <c r="Z80" s="50">
        <f t="shared" si="63"/>
        <v>31290</v>
      </c>
      <c r="AA80" s="50">
        <f t="shared" si="63"/>
        <v>32170</v>
      </c>
      <c r="AB80" s="50">
        <f t="shared" si="63"/>
        <v>33050</v>
      </c>
      <c r="AC80" s="50">
        <f t="shared" si="63"/>
        <v>33930</v>
      </c>
      <c r="AD80" s="50">
        <f t="shared" si="63"/>
        <v>34810</v>
      </c>
      <c r="AE80" s="50">
        <f t="shared" si="63"/>
        <v>35690</v>
      </c>
      <c r="AF80" s="50">
        <f t="shared" si="63"/>
        <v>36570</v>
      </c>
      <c r="AG80" s="50">
        <f t="shared" si="63"/>
        <v>37450</v>
      </c>
      <c r="AH80" s="50">
        <f t="shared" si="63"/>
        <v>38330</v>
      </c>
    </row>
    <row r="81" spans="1:34" ht="21" customHeight="1">
      <c r="A81" s="4"/>
      <c r="B81" s="44" t="s">
        <v>433</v>
      </c>
      <c r="C81" s="45" t="s">
        <v>413</v>
      </c>
      <c r="D81" s="51">
        <v>14255</v>
      </c>
      <c r="E81" s="51">
        <f>D81+1050</f>
        <v>15305</v>
      </c>
      <c r="F81" s="51">
        <f aca="true" t="shared" si="64" ref="F81:AH81">E81+1050</f>
        <v>16355</v>
      </c>
      <c r="G81" s="51">
        <f t="shared" si="64"/>
        <v>17405</v>
      </c>
      <c r="H81" s="51">
        <f t="shared" si="64"/>
        <v>18455</v>
      </c>
      <c r="I81" s="51">
        <f t="shared" si="64"/>
        <v>19505</v>
      </c>
      <c r="J81" s="51">
        <f t="shared" si="64"/>
        <v>20555</v>
      </c>
      <c r="K81" s="51">
        <f t="shared" si="64"/>
        <v>21605</v>
      </c>
      <c r="L81" s="51">
        <f t="shared" si="64"/>
        <v>22655</v>
      </c>
      <c r="M81" s="51">
        <f t="shared" si="64"/>
        <v>23705</v>
      </c>
      <c r="N81" s="51">
        <f t="shared" si="64"/>
        <v>24755</v>
      </c>
      <c r="O81" s="51">
        <f t="shared" si="64"/>
        <v>25805</v>
      </c>
      <c r="P81" s="51">
        <f t="shared" si="64"/>
        <v>26855</v>
      </c>
      <c r="Q81" s="51">
        <f t="shared" si="64"/>
        <v>27905</v>
      </c>
      <c r="R81" s="51">
        <f t="shared" si="64"/>
        <v>28955</v>
      </c>
      <c r="S81" s="51">
        <f t="shared" si="64"/>
        <v>30005</v>
      </c>
      <c r="T81" s="51">
        <f t="shared" si="64"/>
        <v>31055</v>
      </c>
      <c r="U81" s="51">
        <f t="shared" si="64"/>
        <v>32105</v>
      </c>
      <c r="V81" s="51">
        <f t="shared" si="64"/>
        <v>33155</v>
      </c>
      <c r="W81" s="51">
        <f t="shared" si="64"/>
        <v>34205</v>
      </c>
      <c r="X81" s="51">
        <f t="shared" si="64"/>
        <v>35255</v>
      </c>
      <c r="Y81" s="51">
        <f t="shared" si="64"/>
        <v>36305</v>
      </c>
      <c r="Z81" s="51">
        <f t="shared" si="64"/>
        <v>37355</v>
      </c>
      <c r="AA81" s="51">
        <f t="shared" si="64"/>
        <v>38405</v>
      </c>
      <c r="AB81" s="51">
        <f t="shared" si="64"/>
        <v>39455</v>
      </c>
      <c r="AC81" s="51">
        <f t="shared" si="64"/>
        <v>40505</v>
      </c>
      <c r="AD81" s="51">
        <f t="shared" si="64"/>
        <v>41555</v>
      </c>
      <c r="AE81" s="51">
        <f t="shared" si="64"/>
        <v>42605</v>
      </c>
      <c r="AF81" s="51">
        <f t="shared" si="64"/>
        <v>43655</v>
      </c>
      <c r="AG81" s="51">
        <f t="shared" si="64"/>
        <v>44705</v>
      </c>
      <c r="AH81" s="51">
        <f t="shared" si="64"/>
        <v>45755</v>
      </c>
    </row>
    <row r="82" spans="1:34" ht="12.75" customHeight="1">
      <c r="A82" s="4"/>
      <c r="B82" s="65" t="s">
        <v>54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6"/>
    </row>
    <row r="83" spans="1:34" ht="21" customHeight="1">
      <c r="A83" s="4"/>
      <c r="B83" s="44" t="s">
        <v>330</v>
      </c>
      <c r="C83" s="45" t="s">
        <v>319</v>
      </c>
      <c r="D83" s="50">
        <v>4920</v>
      </c>
      <c r="E83" s="50">
        <f>D83+380</f>
        <v>5300</v>
      </c>
      <c r="F83" s="50">
        <f aca="true" t="shared" si="65" ref="F83:AH83">E83+380</f>
        <v>5680</v>
      </c>
      <c r="G83" s="50">
        <f t="shared" si="65"/>
        <v>6060</v>
      </c>
      <c r="H83" s="50">
        <f t="shared" si="65"/>
        <v>6440</v>
      </c>
      <c r="I83" s="50">
        <f t="shared" si="65"/>
        <v>6820</v>
      </c>
      <c r="J83" s="50">
        <f t="shared" si="65"/>
        <v>7200</v>
      </c>
      <c r="K83" s="50">
        <f t="shared" si="65"/>
        <v>7580</v>
      </c>
      <c r="L83" s="50">
        <f t="shared" si="65"/>
        <v>7960</v>
      </c>
      <c r="M83" s="50">
        <f t="shared" si="65"/>
        <v>8340</v>
      </c>
      <c r="N83" s="50">
        <f t="shared" si="65"/>
        <v>8720</v>
      </c>
      <c r="O83" s="50">
        <f t="shared" si="65"/>
        <v>9100</v>
      </c>
      <c r="P83" s="50">
        <f t="shared" si="65"/>
        <v>9480</v>
      </c>
      <c r="Q83" s="50">
        <f t="shared" si="65"/>
        <v>9860</v>
      </c>
      <c r="R83" s="50">
        <f t="shared" si="65"/>
        <v>10240</v>
      </c>
      <c r="S83" s="50">
        <f t="shared" si="65"/>
        <v>10620</v>
      </c>
      <c r="T83" s="50">
        <f t="shared" si="65"/>
        <v>11000</v>
      </c>
      <c r="U83" s="50">
        <f t="shared" si="65"/>
        <v>11380</v>
      </c>
      <c r="V83" s="50">
        <f t="shared" si="65"/>
        <v>11760</v>
      </c>
      <c r="W83" s="50">
        <f t="shared" si="65"/>
        <v>12140</v>
      </c>
      <c r="X83" s="50">
        <f t="shared" si="65"/>
        <v>12520</v>
      </c>
      <c r="Y83" s="50">
        <f t="shared" si="65"/>
        <v>12900</v>
      </c>
      <c r="Z83" s="50">
        <f t="shared" si="65"/>
        <v>13280</v>
      </c>
      <c r="AA83" s="50">
        <f t="shared" si="65"/>
        <v>13660</v>
      </c>
      <c r="AB83" s="50">
        <f t="shared" si="65"/>
        <v>14040</v>
      </c>
      <c r="AC83" s="50">
        <f t="shared" si="65"/>
        <v>14420</v>
      </c>
      <c r="AD83" s="50">
        <f t="shared" si="65"/>
        <v>14800</v>
      </c>
      <c r="AE83" s="50">
        <f t="shared" si="65"/>
        <v>15180</v>
      </c>
      <c r="AF83" s="50">
        <f t="shared" si="65"/>
        <v>15560</v>
      </c>
      <c r="AG83" s="50">
        <f t="shared" si="65"/>
        <v>15940</v>
      </c>
      <c r="AH83" s="50">
        <f t="shared" si="65"/>
        <v>16320</v>
      </c>
    </row>
    <row r="84" spans="1:34" ht="21" customHeight="1">
      <c r="A84" s="4"/>
      <c r="B84" s="46" t="s">
        <v>355</v>
      </c>
      <c r="C84" s="45" t="s">
        <v>342</v>
      </c>
      <c r="D84" s="50">
        <v>8000</v>
      </c>
      <c r="E84" s="50">
        <f>D84+610</f>
        <v>8610</v>
      </c>
      <c r="F84" s="50">
        <f aca="true" t="shared" si="66" ref="F84:AH84">E84+610</f>
        <v>9220</v>
      </c>
      <c r="G84" s="50">
        <f t="shared" si="66"/>
        <v>9830</v>
      </c>
      <c r="H84" s="50">
        <f t="shared" si="66"/>
        <v>10440</v>
      </c>
      <c r="I84" s="50">
        <f t="shared" si="66"/>
        <v>11050</v>
      </c>
      <c r="J84" s="50">
        <f t="shared" si="66"/>
        <v>11660</v>
      </c>
      <c r="K84" s="50">
        <f t="shared" si="66"/>
        <v>12270</v>
      </c>
      <c r="L84" s="50">
        <f t="shared" si="66"/>
        <v>12880</v>
      </c>
      <c r="M84" s="50">
        <f t="shared" si="66"/>
        <v>13490</v>
      </c>
      <c r="N84" s="50">
        <f t="shared" si="66"/>
        <v>14100</v>
      </c>
      <c r="O84" s="50">
        <f t="shared" si="66"/>
        <v>14710</v>
      </c>
      <c r="P84" s="50">
        <f t="shared" si="66"/>
        <v>15320</v>
      </c>
      <c r="Q84" s="50">
        <f t="shared" si="66"/>
        <v>15930</v>
      </c>
      <c r="R84" s="50">
        <f t="shared" si="66"/>
        <v>16540</v>
      </c>
      <c r="S84" s="50">
        <f t="shared" si="66"/>
        <v>17150</v>
      </c>
      <c r="T84" s="50">
        <f t="shared" si="66"/>
        <v>17760</v>
      </c>
      <c r="U84" s="50">
        <f t="shared" si="66"/>
        <v>18370</v>
      </c>
      <c r="V84" s="50">
        <f t="shared" si="66"/>
        <v>18980</v>
      </c>
      <c r="W84" s="50">
        <f t="shared" si="66"/>
        <v>19590</v>
      </c>
      <c r="X84" s="50">
        <f t="shared" si="66"/>
        <v>20200</v>
      </c>
      <c r="Y84" s="50">
        <f t="shared" si="66"/>
        <v>20810</v>
      </c>
      <c r="Z84" s="50">
        <f t="shared" si="66"/>
        <v>21420</v>
      </c>
      <c r="AA84" s="50">
        <f t="shared" si="66"/>
        <v>22030</v>
      </c>
      <c r="AB84" s="50">
        <f t="shared" si="66"/>
        <v>22640</v>
      </c>
      <c r="AC84" s="50">
        <f t="shared" si="66"/>
        <v>23250</v>
      </c>
      <c r="AD84" s="50">
        <f t="shared" si="66"/>
        <v>23860</v>
      </c>
      <c r="AE84" s="50">
        <f t="shared" si="66"/>
        <v>24470</v>
      </c>
      <c r="AF84" s="50">
        <f t="shared" si="66"/>
        <v>25080</v>
      </c>
      <c r="AG84" s="50">
        <f t="shared" si="66"/>
        <v>25690</v>
      </c>
      <c r="AH84" s="50">
        <f t="shared" si="66"/>
        <v>26300</v>
      </c>
    </row>
    <row r="85" spans="1:34" ht="21" customHeight="1">
      <c r="A85" s="4"/>
      <c r="B85" s="46" t="s">
        <v>380</v>
      </c>
      <c r="C85" s="45" t="s">
        <v>368</v>
      </c>
      <c r="D85" s="50">
        <v>10340</v>
      </c>
      <c r="E85" s="50">
        <f>D85+790</f>
        <v>11130</v>
      </c>
      <c r="F85" s="50">
        <f aca="true" t="shared" si="67" ref="F85:AH85">E85+790</f>
        <v>11920</v>
      </c>
      <c r="G85" s="50">
        <f t="shared" si="67"/>
        <v>12710</v>
      </c>
      <c r="H85" s="50">
        <f t="shared" si="67"/>
        <v>13500</v>
      </c>
      <c r="I85" s="50">
        <f t="shared" si="67"/>
        <v>14290</v>
      </c>
      <c r="J85" s="50">
        <f t="shared" si="67"/>
        <v>15080</v>
      </c>
      <c r="K85" s="50">
        <f t="shared" si="67"/>
        <v>15870</v>
      </c>
      <c r="L85" s="50">
        <f t="shared" si="67"/>
        <v>16660</v>
      </c>
      <c r="M85" s="50">
        <f t="shared" si="67"/>
        <v>17450</v>
      </c>
      <c r="N85" s="50">
        <f t="shared" si="67"/>
        <v>18240</v>
      </c>
      <c r="O85" s="50">
        <f t="shared" si="67"/>
        <v>19030</v>
      </c>
      <c r="P85" s="50">
        <f t="shared" si="67"/>
        <v>19820</v>
      </c>
      <c r="Q85" s="50">
        <f t="shared" si="67"/>
        <v>20610</v>
      </c>
      <c r="R85" s="50">
        <f t="shared" si="67"/>
        <v>21400</v>
      </c>
      <c r="S85" s="50">
        <f t="shared" si="67"/>
        <v>22190</v>
      </c>
      <c r="T85" s="50">
        <f t="shared" si="67"/>
        <v>22980</v>
      </c>
      <c r="U85" s="50">
        <f t="shared" si="67"/>
        <v>23770</v>
      </c>
      <c r="V85" s="50">
        <f t="shared" si="67"/>
        <v>24560</v>
      </c>
      <c r="W85" s="50">
        <f t="shared" si="67"/>
        <v>25350</v>
      </c>
      <c r="X85" s="50">
        <f t="shared" si="67"/>
        <v>26140</v>
      </c>
      <c r="Y85" s="50">
        <f t="shared" si="67"/>
        <v>26930</v>
      </c>
      <c r="Z85" s="50">
        <f t="shared" si="67"/>
        <v>27720</v>
      </c>
      <c r="AA85" s="50">
        <f t="shared" si="67"/>
        <v>28510</v>
      </c>
      <c r="AB85" s="50">
        <f t="shared" si="67"/>
        <v>29300</v>
      </c>
      <c r="AC85" s="50">
        <f t="shared" si="67"/>
        <v>30090</v>
      </c>
      <c r="AD85" s="50">
        <f t="shared" si="67"/>
        <v>30880</v>
      </c>
      <c r="AE85" s="50">
        <f t="shared" si="67"/>
        <v>31670</v>
      </c>
      <c r="AF85" s="50">
        <f t="shared" si="67"/>
        <v>32460</v>
      </c>
      <c r="AG85" s="50">
        <f t="shared" si="67"/>
        <v>33250</v>
      </c>
      <c r="AH85" s="50">
        <f t="shared" si="67"/>
        <v>34040</v>
      </c>
    </row>
    <row r="86" spans="1:34" ht="21" customHeight="1">
      <c r="A86" s="4"/>
      <c r="B86" s="44" t="s">
        <v>404</v>
      </c>
      <c r="C86" s="45" t="s">
        <v>390</v>
      </c>
      <c r="D86" s="50">
        <v>12720</v>
      </c>
      <c r="E86" s="50">
        <f>D86+980</f>
        <v>13700</v>
      </c>
      <c r="F86" s="50">
        <f aca="true" t="shared" si="68" ref="F86:AH86">E86+980</f>
        <v>14680</v>
      </c>
      <c r="G86" s="50">
        <f t="shared" si="68"/>
        <v>15660</v>
      </c>
      <c r="H86" s="50">
        <f t="shared" si="68"/>
        <v>16640</v>
      </c>
      <c r="I86" s="50">
        <f t="shared" si="68"/>
        <v>17620</v>
      </c>
      <c r="J86" s="50">
        <f t="shared" si="68"/>
        <v>18600</v>
      </c>
      <c r="K86" s="50">
        <f t="shared" si="68"/>
        <v>19580</v>
      </c>
      <c r="L86" s="50">
        <f t="shared" si="68"/>
        <v>20560</v>
      </c>
      <c r="M86" s="50">
        <f t="shared" si="68"/>
        <v>21540</v>
      </c>
      <c r="N86" s="50">
        <f t="shared" si="68"/>
        <v>22520</v>
      </c>
      <c r="O86" s="50">
        <f t="shared" si="68"/>
        <v>23500</v>
      </c>
      <c r="P86" s="50">
        <f t="shared" si="68"/>
        <v>24480</v>
      </c>
      <c r="Q86" s="50">
        <f t="shared" si="68"/>
        <v>25460</v>
      </c>
      <c r="R86" s="50">
        <f t="shared" si="68"/>
        <v>26440</v>
      </c>
      <c r="S86" s="50">
        <f t="shared" si="68"/>
        <v>27420</v>
      </c>
      <c r="T86" s="50">
        <f t="shared" si="68"/>
        <v>28400</v>
      </c>
      <c r="U86" s="50">
        <f t="shared" si="68"/>
        <v>29380</v>
      </c>
      <c r="V86" s="50">
        <f t="shared" si="68"/>
        <v>30360</v>
      </c>
      <c r="W86" s="50">
        <f t="shared" si="68"/>
        <v>31340</v>
      </c>
      <c r="X86" s="50">
        <f t="shared" si="68"/>
        <v>32320</v>
      </c>
      <c r="Y86" s="50">
        <f t="shared" si="68"/>
        <v>33300</v>
      </c>
      <c r="Z86" s="50">
        <f t="shared" si="68"/>
        <v>34280</v>
      </c>
      <c r="AA86" s="50">
        <f t="shared" si="68"/>
        <v>35260</v>
      </c>
      <c r="AB86" s="50">
        <f t="shared" si="68"/>
        <v>36240</v>
      </c>
      <c r="AC86" s="50">
        <f t="shared" si="68"/>
        <v>37220</v>
      </c>
      <c r="AD86" s="50">
        <f t="shared" si="68"/>
        <v>38200</v>
      </c>
      <c r="AE86" s="50">
        <f t="shared" si="68"/>
        <v>39180</v>
      </c>
      <c r="AF86" s="50">
        <f t="shared" si="68"/>
        <v>40160</v>
      </c>
      <c r="AG86" s="50">
        <f t="shared" si="68"/>
        <v>41140</v>
      </c>
      <c r="AH86" s="50">
        <f t="shared" si="68"/>
        <v>42120</v>
      </c>
    </row>
    <row r="87" spans="1:34" ht="21" customHeight="1">
      <c r="A87" s="4"/>
      <c r="B87" s="44" t="s">
        <v>424</v>
      </c>
      <c r="C87" s="45" t="s">
        <v>413</v>
      </c>
      <c r="D87" s="51">
        <v>15180</v>
      </c>
      <c r="E87" s="51">
        <f>D87+1170</f>
        <v>16350</v>
      </c>
      <c r="F87" s="51">
        <f aca="true" t="shared" si="69" ref="F87:AH87">E87+1170</f>
        <v>17520</v>
      </c>
      <c r="G87" s="51">
        <f t="shared" si="69"/>
        <v>18690</v>
      </c>
      <c r="H87" s="51">
        <f t="shared" si="69"/>
        <v>19860</v>
      </c>
      <c r="I87" s="51">
        <f t="shared" si="69"/>
        <v>21030</v>
      </c>
      <c r="J87" s="51">
        <f t="shared" si="69"/>
        <v>22200</v>
      </c>
      <c r="K87" s="51">
        <f t="shared" si="69"/>
        <v>23370</v>
      </c>
      <c r="L87" s="51">
        <f t="shared" si="69"/>
        <v>24540</v>
      </c>
      <c r="M87" s="51">
        <f t="shared" si="69"/>
        <v>25710</v>
      </c>
      <c r="N87" s="51">
        <f t="shared" si="69"/>
        <v>26880</v>
      </c>
      <c r="O87" s="51">
        <f t="shared" si="69"/>
        <v>28050</v>
      </c>
      <c r="P87" s="51">
        <f t="shared" si="69"/>
        <v>29220</v>
      </c>
      <c r="Q87" s="51">
        <f t="shared" si="69"/>
        <v>30390</v>
      </c>
      <c r="R87" s="51">
        <f t="shared" si="69"/>
        <v>31560</v>
      </c>
      <c r="S87" s="51">
        <f t="shared" si="69"/>
        <v>32730</v>
      </c>
      <c r="T87" s="51">
        <f t="shared" si="69"/>
        <v>33900</v>
      </c>
      <c r="U87" s="51">
        <f t="shared" si="69"/>
        <v>35070</v>
      </c>
      <c r="V87" s="51">
        <f t="shared" si="69"/>
        <v>36240</v>
      </c>
      <c r="W87" s="51">
        <f t="shared" si="69"/>
        <v>37410</v>
      </c>
      <c r="X87" s="51">
        <f t="shared" si="69"/>
        <v>38580</v>
      </c>
      <c r="Y87" s="51">
        <f t="shared" si="69"/>
        <v>39750</v>
      </c>
      <c r="Z87" s="51">
        <f t="shared" si="69"/>
        <v>40920</v>
      </c>
      <c r="AA87" s="51">
        <f t="shared" si="69"/>
        <v>42090</v>
      </c>
      <c r="AB87" s="51">
        <f t="shared" si="69"/>
        <v>43260</v>
      </c>
      <c r="AC87" s="51">
        <f t="shared" si="69"/>
        <v>44430</v>
      </c>
      <c r="AD87" s="51">
        <f t="shared" si="69"/>
        <v>45600</v>
      </c>
      <c r="AE87" s="51">
        <f t="shared" si="69"/>
        <v>46770</v>
      </c>
      <c r="AF87" s="51">
        <f t="shared" si="69"/>
        <v>47940</v>
      </c>
      <c r="AG87" s="51">
        <f t="shared" si="69"/>
        <v>49110</v>
      </c>
      <c r="AH87" s="51">
        <f t="shared" si="69"/>
        <v>50280</v>
      </c>
    </row>
    <row r="88" spans="1:34" ht="16.5" customHeight="1">
      <c r="A88" s="4"/>
      <c r="B88" s="65" t="s">
        <v>55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6"/>
    </row>
    <row r="89" spans="1:34" ht="21" customHeight="1">
      <c r="A89" s="4"/>
      <c r="B89" s="44" t="s">
        <v>331</v>
      </c>
      <c r="C89" s="45" t="s">
        <v>319</v>
      </c>
      <c r="D89" s="50">
        <v>5220</v>
      </c>
      <c r="E89" s="50">
        <f>D89+420</f>
        <v>5640</v>
      </c>
      <c r="F89" s="50">
        <f aca="true" t="shared" si="70" ref="F89:AH89">E89+420</f>
        <v>6060</v>
      </c>
      <c r="G89" s="50">
        <f t="shared" si="70"/>
        <v>6480</v>
      </c>
      <c r="H89" s="50">
        <f t="shared" si="70"/>
        <v>6900</v>
      </c>
      <c r="I89" s="50">
        <f t="shared" si="70"/>
        <v>7320</v>
      </c>
      <c r="J89" s="50">
        <f t="shared" si="70"/>
        <v>7740</v>
      </c>
      <c r="K89" s="50">
        <f t="shared" si="70"/>
        <v>8160</v>
      </c>
      <c r="L89" s="50">
        <f t="shared" si="70"/>
        <v>8580</v>
      </c>
      <c r="M89" s="50">
        <f t="shared" si="70"/>
        <v>9000</v>
      </c>
      <c r="N89" s="50">
        <f t="shared" si="70"/>
        <v>9420</v>
      </c>
      <c r="O89" s="50">
        <f t="shared" si="70"/>
        <v>9840</v>
      </c>
      <c r="P89" s="50">
        <f t="shared" si="70"/>
        <v>10260</v>
      </c>
      <c r="Q89" s="50">
        <f t="shared" si="70"/>
        <v>10680</v>
      </c>
      <c r="R89" s="50">
        <f t="shared" si="70"/>
        <v>11100</v>
      </c>
      <c r="S89" s="50">
        <f t="shared" si="70"/>
        <v>11520</v>
      </c>
      <c r="T89" s="50">
        <f t="shared" si="70"/>
        <v>11940</v>
      </c>
      <c r="U89" s="50">
        <f t="shared" si="70"/>
        <v>12360</v>
      </c>
      <c r="V89" s="50">
        <f t="shared" si="70"/>
        <v>12780</v>
      </c>
      <c r="W89" s="50">
        <f t="shared" si="70"/>
        <v>13200</v>
      </c>
      <c r="X89" s="50">
        <f t="shared" si="70"/>
        <v>13620</v>
      </c>
      <c r="Y89" s="50">
        <f t="shared" si="70"/>
        <v>14040</v>
      </c>
      <c r="Z89" s="50">
        <f t="shared" si="70"/>
        <v>14460</v>
      </c>
      <c r="AA89" s="50">
        <f t="shared" si="70"/>
        <v>14880</v>
      </c>
      <c r="AB89" s="50">
        <f t="shared" si="70"/>
        <v>15300</v>
      </c>
      <c r="AC89" s="50">
        <f t="shared" si="70"/>
        <v>15720</v>
      </c>
      <c r="AD89" s="50">
        <f t="shared" si="70"/>
        <v>16140</v>
      </c>
      <c r="AE89" s="50">
        <f t="shared" si="70"/>
        <v>16560</v>
      </c>
      <c r="AF89" s="50">
        <f t="shared" si="70"/>
        <v>16980</v>
      </c>
      <c r="AG89" s="50">
        <f t="shared" si="70"/>
        <v>17400</v>
      </c>
      <c r="AH89" s="50">
        <f t="shared" si="70"/>
        <v>17820</v>
      </c>
    </row>
    <row r="90" spans="1:34" ht="21" customHeight="1">
      <c r="A90" s="4"/>
      <c r="B90" s="46" t="s">
        <v>356</v>
      </c>
      <c r="C90" s="45" t="s">
        <v>342</v>
      </c>
      <c r="D90" s="50">
        <v>8500</v>
      </c>
      <c r="E90" s="50">
        <f>D90+700</f>
        <v>9200</v>
      </c>
      <c r="F90" s="50">
        <f aca="true" t="shared" si="71" ref="F90:AH90">E90+700</f>
        <v>9900</v>
      </c>
      <c r="G90" s="50">
        <f t="shared" si="71"/>
        <v>10600</v>
      </c>
      <c r="H90" s="50">
        <f t="shared" si="71"/>
        <v>11300</v>
      </c>
      <c r="I90" s="50">
        <f t="shared" si="71"/>
        <v>12000</v>
      </c>
      <c r="J90" s="50">
        <f t="shared" si="71"/>
        <v>12700</v>
      </c>
      <c r="K90" s="50">
        <f t="shared" si="71"/>
        <v>13400</v>
      </c>
      <c r="L90" s="50">
        <f t="shared" si="71"/>
        <v>14100</v>
      </c>
      <c r="M90" s="50">
        <f t="shared" si="71"/>
        <v>14800</v>
      </c>
      <c r="N90" s="50">
        <f t="shared" si="71"/>
        <v>15500</v>
      </c>
      <c r="O90" s="50">
        <f t="shared" si="71"/>
        <v>16200</v>
      </c>
      <c r="P90" s="50">
        <f t="shared" si="71"/>
        <v>16900</v>
      </c>
      <c r="Q90" s="50">
        <f t="shared" si="71"/>
        <v>17600</v>
      </c>
      <c r="R90" s="50">
        <f t="shared" si="71"/>
        <v>18300</v>
      </c>
      <c r="S90" s="50">
        <f t="shared" si="71"/>
        <v>19000</v>
      </c>
      <c r="T90" s="50">
        <f t="shared" si="71"/>
        <v>19700</v>
      </c>
      <c r="U90" s="50">
        <f t="shared" si="71"/>
        <v>20400</v>
      </c>
      <c r="V90" s="50">
        <f t="shared" si="71"/>
        <v>21100</v>
      </c>
      <c r="W90" s="50">
        <f t="shared" si="71"/>
        <v>21800</v>
      </c>
      <c r="X90" s="50">
        <f t="shared" si="71"/>
        <v>22500</v>
      </c>
      <c r="Y90" s="50">
        <f t="shared" si="71"/>
        <v>23200</v>
      </c>
      <c r="Z90" s="50">
        <f t="shared" si="71"/>
        <v>23900</v>
      </c>
      <c r="AA90" s="50">
        <f t="shared" si="71"/>
        <v>24600</v>
      </c>
      <c r="AB90" s="50">
        <f t="shared" si="71"/>
        <v>25300</v>
      </c>
      <c r="AC90" s="50">
        <f t="shared" si="71"/>
        <v>26000</v>
      </c>
      <c r="AD90" s="50">
        <f t="shared" si="71"/>
        <v>26700</v>
      </c>
      <c r="AE90" s="50">
        <f t="shared" si="71"/>
        <v>27400</v>
      </c>
      <c r="AF90" s="50">
        <f t="shared" si="71"/>
        <v>28100</v>
      </c>
      <c r="AG90" s="50">
        <f t="shared" si="71"/>
        <v>28800</v>
      </c>
      <c r="AH90" s="50">
        <f t="shared" si="71"/>
        <v>29500</v>
      </c>
    </row>
    <row r="91" spans="1:34" ht="21" customHeight="1">
      <c r="A91" s="4"/>
      <c r="B91" s="46" t="s">
        <v>381</v>
      </c>
      <c r="C91" s="45" t="s">
        <v>368</v>
      </c>
      <c r="D91" s="50">
        <v>10985</v>
      </c>
      <c r="E91" s="50">
        <f>D91+905</f>
        <v>11890</v>
      </c>
      <c r="F91" s="50">
        <f aca="true" t="shared" si="72" ref="F91:AH91">E91+905</f>
        <v>12795</v>
      </c>
      <c r="G91" s="50">
        <f t="shared" si="72"/>
        <v>13700</v>
      </c>
      <c r="H91" s="50">
        <f t="shared" si="72"/>
        <v>14605</v>
      </c>
      <c r="I91" s="50">
        <f t="shared" si="72"/>
        <v>15510</v>
      </c>
      <c r="J91" s="50">
        <f t="shared" si="72"/>
        <v>16415</v>
      </c>
      <c r="K91" s="50">
        <f t="shared" si="72"/>
        <v>17320</v>
      </c>
      <c r="L91" s="50">
        <f t="shared" si="72"/>
        <v>18225</v>
      </c>
      <c r="M91" s="50">
        <f t="shared" si="72"/>
        <v>19130</v>
      </c>
      <c r="N91" s="50">
        <f t="shared" si="72"/>
        <v>20035</v>
      </c>
      <c r="O91" s="50">
        <f t="shared" si="72"/>
        <v>20940</v>
      </c>
      <c r="P91" s="50">
        <f t="shared" si="72"/>
        <v>21845</v>
      </c>
      <c r="Q91" s="50">
        <f t="shared" si="72"/>
        <v>22750</v>
      </c>
      <c r="R91" s="50">
        <f t="shared" si="72"/>
        <v>23655</v>
      </c>
      <c r="S91" s="50">
        <f t="shared" si="72"/>
        <v>24560</v>
      </c>
      <c r="T91" s="50">
        <f t="shared" si="72"/>
        <v>25465</v>
      </c>
      <c r="U91" s="50">
        <f t="shared" si="72"/>
        <v>26370</v>
      </c>
      <c r="V91" s="50">
        <f t="shared" si="72"/>
        <v>27275</v>
      </c>
      <c r="W91" s="50">
        <f t="shared" si="72"/>
        <v>28180</v>
      </c>
      <c r="X91" s="50">
        <f t="shared" si="72"/>
        <v>29085</v>
      </c>
      <c r="Y91" s="50">
        <f t="shared" si="72"/>
        <v>29990</v>
      </c>
      <c r="Z91" s="50">
        <f t="shared" si="72"/>
        <v>30895</v>
      </c>
      <c r="AA91" s="50">
        <f t="shared" si="72"/>
        <v>31800</v>
      </c>
      <c r="AB91" s="50">
        <f t="shared" si="72"/>
        <v>32705</v>
      </c>
      <c r="AC91" s="50">
        <f t="shared" si="72"/>
        <v>33610</v>
      </c>
      <c r="AD91" s="50">
        <f t="shared" si="72"/>
        <v>34515</v>
      </c>
      <c r="AE91" s="50">
        <f t="shared" si="72"/>
        <v>35420</v>
      </c>
      <c r="AF91" s="50">
        <f t="shared" si="72"/>
        <v>36325</v>
      </c>
      <c r="AG91" s="50">
        <f t="shared" si="72"/>
        <v>37230</v>
      </c>
      <c r="AH91" s="50">
        <f t="shared" si="72"/>
        <v>38135</v>
      </c>
    </row>
    <row r="92" spans="1:34" ht="21" customHeight="1">
      <c r="A92" s="4"/>
      <c r="B92" s="44" t="s">
        <v>405</v>
      </c>
      <c r="C92" s="45" t="s">
        <v>390</v>
      </c>
      <c r="D92" s="50">
        <v>13510</v>
      </c>
      <c r="E92" s="50">
        <f>D92+1120</f>
        <v>14630</v>
      </c>
      <c r="F92" s="50">
        <f aca="true" t="shared" si="73" ref="F92:AH92">E92+1120</f>
        <v>15750</v>
      </c>
      <c r="G92" s="50">
        <f t="shared" si="73"/>
        <v>16870</v>
      </c>
      <c r="H92" s="50">
        <f t="shared" si="73"/>
        <v>17990</v>
      </c>
      <c r="I92" s="50">
        <f t="shared" si="73"/>
        <v>19110</v>
      </c>
      <c r="J92" s="50">
        <f t="shared" si="73"/>
        <v>20230</v>
      </c>
      <c r="K92" s="50">
        <f t="shared" si="73"/>
        <v>21350</v>
      </c>
      <c r="L92" s="50">
        <f t="shared" si="73"/>
        <v>22470</v>
      </c>
      <c r="M92" s="50">
        <f t="shared" si="73"/>
        <v>23590</v>
      </c>
      <c r="N92" s="50">
        <f t="shared" si="73"/>
        <v>24710</v>
      </c>
      <c r="O92" s="50">
        <f t="shared" si="73"/>
        <v>25830</v>
      </c>
      <c r="P92" s="50">
        <f t="shared" si="73"/>
        <v>26950</v>
      </c>
      <c r="Q92" s="50">
        <f t="shared" si="73"/>
        <v>28070</v>
      </c>
      <c r="R92" s="50">
        <f t="shared" si="73"/>
        <v>29190</v>
      </c>
      <c r="S92" s="50">
        <f t="shared" si="73"/>
        <v>30310</v>
      </c>
      <c r="T92" s="50">
        <f t="shared" si="73"/>
        <v>31430</v>
      </c>
      <c r="U92" s="50">
        <f t="shared" si="73"/>
        <v>32550</v>
      </c>
      <c r="V92" s="50">
        <f t="shared" si="73"/>
        <v>33670</v>
      </c>
      <c r="W92" s="50">
        <f t="shared" si="73"/>
        <v>34790</v>
      </c>
      <c r="X92" s="50">
        <f t="shared" si="73"/>
        <v>35910</v>
      </c>
      <c r="Y92" s="50">
        <f t="shared" si="73"/>
        <v>37030</v>
      </c>
      <c r="Z92" s="50">
        <f t="shared" si="73"/>
        <v>38150</v>
      </c>
      <c r="AA92" s="50">
        <f t="shared" si="73"/>
        <v>39270</v>
      </c>
      <c r="AB92" s="50">
        <f t="shared" si="73"/>
        <v>40390</v>
      </c>
      <c r="AC92" s="50">
        <f t="shared" si="73"/>
        <v>41510</v>
      </c>
      <c r="AD92" s="50">
        <f t="shared" si="73"/>
        <v>42630</v>
      </c>
      <c r="AE92" s="50">
        <f t="shared" si="73"/>
        <v>43750</v>
      </c>
      <c r="AF92" s="50">
        <f t="shared" si="73"/>
        <v>44870</v>
      </c>
      <c r="AG92" s="50">
        <f t="shared" si="73"/>
        <v>45990</v>
      </c>
      <c r="AH92" s="50">
        <f t="shared" si="73"/>
        <v>47110</v>
      </c>
    </row>
    <row r="93" spans="1:34" ht="20.25" customHeight="1">
      <c r="A93" s="4"/>
      <c r="B93" s="44" t="s">
        <v>425</v>
      </c>
      <c r="C93" s="45" t="s">
        <v>413</v>
      </c>
      <c r="D93" s="51">
        <v>16120</v>
      </c>
      <c r="E93" s="51">
        <f>D93+1330</f>
        <v>17450</v>
      </c>
      <c r="F93" s="51">
        <f aca="true" t="shared" si="74" ref="F93:AH93">E93+1330</f>
        <v>18780</v>
      </c>
      <c r="G93" s="51">
        <f t="shared" si="74"/>
        <v>20110</v>
      </c>
      <c r="H93" s="51">
        <f t="shared" si="74"/>
        <v>21440</v>
      </c>
      <c r="I93" s="51">
        <f t="shared" si="74"/>
        <v>22770</v>
      </c>
      <c r="J93" s="51">
        <f t="shared" si="74"/>
        <v>24100</v>
      </c>
      <c r="K93" s="51">
        <f t="shared" si="74"/>
        <v>25430</v>
      </c>
      <c r="L93" s="51">
        <f t="shared" si="74"/>
        <v>26760</v>
      </c>
      <c r="M93" s="51">
        <f t="shared" si="74"/>
        <v>28090</v>
      </c>
      <c r="N93" s="51">
        <f t="shared" si="74"/>
        <v>29420</v>
      </c>
      <c r="O93" s="51">
        <f t="shared" si="74"/>
        <v>30750</v>
      </c>
      <c r="P93" s="51">
        <f t="shared" si="74"/>
        <v>32080</v>
      </c>
      <c r="Q93" s="51">
        <f t="shared" si="74"/>
        <v>33410</v>
      </c>
      <c r="R93" s="51">
        <f t="shared" si="74"/>
        <v>34740</v>
      </c>
      <c r="S93" s="51">
        <f t="shared" si="74"/>
        <v>36070</v>
      </c>
      <c r="T93" s="51">
        <f t="shared" si="74"/>
        <v>37400</v>
      </c>
      <c r="U93" s="51">
        <f t="shared" si="74"/>
        <v>38730</v>
      </c>
      <c r="V93" s="51">
        <f t="shared" si="74"/>
        <v>40060</v>
      </c>
      <c r="W93" s="51">
        <f t="shared" si="74"/>
        <v>41390</v>
      </c>
      <c r="X93" s="51">
        <f t="shared" si="74"/>
        <v>42720</v>
      </c>
      <c r="Y93" s="51">
        <f t="shared" si="74"/>
        <v>44050</v>
      </c>
      <c r="Z93" s="51">
        <f t="shared" si="74"/>
        <v>45380</v>
      </c>
      <c r="AA93" s="51">
        <f t="shared" si="74"/>
        <v>46710</v>
      </c>
      <c r="AB93" s="51">
        <f t="shared" si="74"/>
        <v>48040</v>
      </c>
      <c r="AC93" s="51">
        <f t="shared" si="74"/>
        <v>49370</v>
      </c>
      <c r="AD93" s="51">
        <f t="shared" si="74"/>
        <v>50700</v>
      </c>
      <c r="AE93" s="51">
        <f t="shared" si="74"/>
        <v>52030</v>
      </c>
      <c r="AF93" s="51">
        <f t="shared" si="74"/>
        <v>53360</v>
      </c>
      <c r="AG93" s="51">
        <f t="shared" si="74"/>
        <v>54690</v>
      </c>
      <c r="AH93" s="51">
        <f t="shared" si="74"/>
        <v>56020</v>
      </c>
    </row>
    <row r="94" spans="1:34" ht="15.75" customHeight="1">
      <c r="A94" s="4"/>
      <c r="B94" s="65" t="s">
        <v>56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6"/>
    </row>
    <row r="95" spans="1:34" ht="21" customHeight="1">
      <c r="A95" s="4"/>
      <c r="B95" s="44" t="s">
        <v>332</v>
      </c>
      <c r="C95" s="45" t="s">
        <v>319</v>
      </c>
      <c r="D95" s="50">
        <v>6060</v>
      </c>
      <c r="E95" s="50">
        <f>D95+470</f>
        <v>6530</v>
      </c>
      <c r="F95" s="50">
        <f aca="true" t="shared" si="75" ref="F95:AH95">E95+470</f>
        <v>7000</v>
      </c>
      <c r="G95" s="50">
        <f t="shared" si="75"/>
        <v>7470</v>
      </c>
      <c r="H95" s="50">
        <f t="shared" si="75"/>
        <v>7940</v>
      </c>
      <c r="I95" s="50">
        <f t="shared" si="75"/>
        <v>8410</v>
      </c>
      <c r="J95" s="50">
        <f t="shared" si="75"/>
        <v>8880</v>
      </c>
      <c r="K95" s="50">
        <f t="shared" si="75"/>
        <v>9350</v>
      </c>
      <c r="L95" s="50">
        <f t="shared" si="75"/>
        <v>9820</v>
      </c>
      <c r="M95" s="50">
        <f t="shared" si="75"/>
        <v>10290</v>
      </c>
      <c r="N95" s="50">
        <f t="shared" si="75"/>
        <v>10760</v>
      </c>
      <c r="O95" s="50">
        <f t="shared" si="75"/>
        <v>11230</v>
      </c>
      <c r="P95" s="50">
        <f t="shared" si="75"/>
        <v>11700</v>
      </c>
      <c r="Q95" s="50">
        <f t="shared" si="75"/>
        <v>12170</v>
      </c>
      <c r="R95" s="50">
        <f t="shared" si="75"/>
        <v>12640</v>
      </c>
      <c r="S95" s="50">
        <f t="shared" si="75"/>
        <v>13110</v>
      </c>
      <c r="T95" s="50">
        <f t="shared" si="75"/>
        <v>13580</v>
      </c>
      <c r="U95" s="50">
        <f t="shared" si="75"/>
        <v>14050</v>
      </c>
      <c r="V95" s="50">
        <f t="shared" si="75"/>
        <v>14520</v>
      </c>
      <c r="W95" s="50">
        <f t="shared" si="75"/>
        <v>14990</v>
      </c>
      <c r="X95" s="50">
        <f t="shared" si="75"/>
        <v>15460</v>
      </c>
      <c r="Y95" s="50">
        <f t="shared" si="75"/>
        <v>15930</v>
      </c>
      <c r="Z95" s="50">
        <f t="shared" si="75"/>
        <v>16400</v>
      </c>
      <c r="AA95" s="50">
        <f t="shared" si="75"/>
        <v>16870</v>
      </c>
      <c r="AB95" s="50">
        <f t="shared" si="75"/>
        <v>17340</v>
      </c>
      <c r="AC95" s="50">
        <f t="shared" si="75"/>
        <v>17810</v>
      </c>
      <c r="AD95" s="50">
        <f t="shared" si="75"/>
        <v>18280</v>
      </c>
      <c r="AE95" s="50">
        <f t="shared" si="75"/>
        <v>18750</v>
      </c>
      <c r="AF95" s="50">
        <f t="shared" si="75"/>
        <v>19220</v>
      </c>
      <c r="AG95" s="50">
        <f t="shared" si="75"/>
        <v>19690</v>
      </c>
      <c r="AH95" s="50">
        <f t="shared" si="75"/>
        <v>20160</v>
      </c>
    </row>
    <row r="96" spans="1:34" ht="21" customHeight="1">
      <c r="A96" s="4"/>
      <c r="B96" s="46" t="s">
        <v>357</v>
      </c>
      <c r="C96" s="45" t="s">
        <v>342</v>
      </c>
      <c r="D96" s="50">
        <v>10000</v>
      </c>
      <c r="E96" s="50">
        <f>D96+800</f>
        <v>10800</v>
      </c>
      <c r="F96" s="50">
        <f aca="true" t="shared" si="76" ref="F96:AH96">E96+800</f>
        <v>11600</v>
      </c>
      <c r="G96" s="50">
        <f t="shared" si="76"/>
        <v>12400</v>
      </c>
      <c r="H96" s="50">
        <f t="shared" si="76"/>
        <v>13200</v>
      </c>
      <c r="I96" s="50">
        <f t="shared" si="76"/>
        <v>14000</v>
      </c>
      <c r="J96" s="50">
        <f t="shared" si="76"/>
        <v>14800</v>
      </c>
      <c r="K96" s="50">
        <f t="shared" si="76"/>
        <v>15600</v>
      </c>
      <c r="L96" s="50">
        <f t="shared" si="76"/>
        <v>16400</v>
      </c>
      <c r="M96" s="50">
        <f t="shared" si="76"/>
        <v>17200</v>
      </c>
      <c r="N96" s="50">
        <f t="shared" si="76"/>
        <v>18000</v>
      </c>
      <c r="O96" s="50">
        <f t="shared" si="76"/>
        <v>18800</v>
      </c>
      <c r="P96" s="50">
        <f t="shared" si="76"/>
        <v>19600</v>
      </c>
      <c r="Q96" s="50">
        <f t="shared" si="76"/>
        <v>20400</v>
      </c>
      <c r="R96" s="50">
        <f t="shared" si="76"/>
        <v>21200</v>
      </c>
      <c r="S96" s="50">
        <f t="shared" si="76"/>
        <v>22000</v>
      </c>
      <c r="T96" s="50">
        <f t="shared" si="76"/>
        <v>22800</v>
      </c>
      <c r="U96" s="50">
        <f t="shared" si="76"/>
        <v>23600</v>
      </c>
      <c r="V96" s="50">
        <f t="shared" si="76"/>
        <v>24400</v>
      </c>
      <c r="W96" s="50">
        <f t="shared" si="76"/>
        <v>25200</v>
      </c>
      <c r="X96" s="50">
        <f t="shared" si="76"/>
        <v>26000</v>
      </c>
      <c r="Y96" s="50">
        <f t="shared" si="76"/>
        <v>26800</v>
      </c>
      <c r="Z96" s="50">
        <f t="shared" si="76"/>
        <v>27600</v>
      </c>
      <c r="AA96" s="50">
        <f t="shared" si="76"/>
        <v>28400</v>
      </c>
      <c r="AB96" s="50">
        <f t="shared" si="76"/>
        <v>29200</v>
      </c>
      <c r="AC96" s="50">
        <f t="shared" si="76"/>
        <v>30000</v>
      </c>
      <c r="AD96" s="50">
        <f t="shared" si="76"/>
        <v>30800</v>
      </c>
      <c r="AE96" s="50">
        <f t="shared" si="76"/>
        <v>31600</v>
      </c>
      <c r="AF96" s="50">
        <f t="shared" si="76"/>
        <v>32400</v>
      </c>
      <c r="AG96" s="50">
        <f t="shared" si="76"/>
        <v>33200</v>
      </c>
      <c r="AH96" s="50">
        <f t="shared" si="76"/>
        <v>34000</v>
      </c>
    </row>
    <row r="97" spans="1:34" ht="21" customHeight="1">
      <c r="A97" s="4"/>
      <c r="B97" s="46" t="s">
        <v>382</v>
      </c>
      <c r="C97" s="45" t="s">
        <v>368</v>
      </c>
      <c r="D97" s="50">
        <v>12910</v>
      </c>
      <c r="E97" s="50">
        <f>D97+1035</f>
        <v>13945</v>
      </c>
      <c r="F97" s="50">
        <f aca="true" t="shared" si="77" ref="F97:AH97">E97+1035</f>
        <v>14980</v>
      </c>
      <c r="G97" s="50">
        <f t="shared" si="77"/>
        <v>16015</v>
      </c>
      <c r="H97" s="50">
        <f t="shared" si="77"/>
        <v>17050</v>
      </c>
      <c r="I97" s="50">
        <f t="shared" si="77"/>
        <v>18085</v>
      </c>
      <c r="J97" s="50">
        <f t="shared" si="77"/>
        <v>19120</v>
      </c>
      <c r="K97" s="50">
        <f t="shared" si="77"/>
        <v>20155</v>
      </c>
      <c r="L97" s="50">
        <f t="shared" si="77"/>
        <v>21190</v>
      </c>
      <c r="M97" s="50">
        <f t="shared" si="77"/>
        <v>22225</v>
      </c>
      <c r="N97" s="50">
        <f t="shared" si="77"/>
        <v>23260</v>
      </c>
      <c r="O97" s="50">
        <f t="shared" si="77"/>
        <v>24295</v>
      </c>
      <c r="P97" s="50">
        <f t="shared" si="77"/>
        <v>25330</v>
      </c>
      <c r="Q97" s="50">
        <f t="shared" si="77"/>
        <v>26365</v>
      </c>
      <c r="R97" s="50">
        <f t="shared" si="77"/>
        <v>27400</v>
      </c>
      <c r="S97" s="50">
        <f t="shared" si="77"/>
        <v>28435</v>
      </c>
      <c r="T97" s="50">
        <f t="shared" si="77"/>
        <v>29470</v>
      </c>
      <c r="U97" s="50">
        <f t="shared" si="77"/>
        <v>30505</v>
      </c>
      <c r="V97" s="50">
        <f t="shared" si="77"/>
        <v>31540</v>
      </c>
      <c r="W97" s="50">
        <f t="shared" si="77"/>
        <v>32575</v>
      </c>
      <c r="X97" s="50">
        <f t="shared" si="77"/>
        <v>33610</v>
      </c>
      <c r="Y97" s="50">
        <f t="shared" si="77"/>
        <v>34645</v>
      </c>
      <c r="Z97" s="50">
        <f t="shared" si="77"/>
        <v>35680</v>
      </c>
      <c r="AA97" s="50">
        <f t="shared" si="77"/>
        <v>36715</v>
      </c>
      <c r="AB97" s="50">
        <f t="shared" si="77"/>
        <v>37750</v>
      </c>
      <c r="AC97" s="50">
        <f t="shared" si="77"/>
        <v>38785</v>
      </c>
      <c r="AD97" s="50">
        <f t="shared" si="77"/>
        <v>39820</v>
      </c>
      <c r="AE97" s="50">
        <f t="shared" si="77"/>
        <v>40855</v>
      </c>
      <c r="AF97" s="50">
        <f t="shared" si="77"/>
        <v>41890</v>
      </c>
      <c r="AG97" s="50">
        <f t="shared" si="77"/>
        <v>42925</v>
      </c>
      <c r="AH97" s="50">
        <f t="shared" si="77"/>
        <v>43960</v>
      </c>
    </row>
    <row r="98" spans="1:34" ht="21" customHeight="1">
      <c r="A98" s="4"/>
      <c r="B98" s="44" t="s">
        <v>406</v>
      </c>
      <c r="C98" s="45" t="s">
        <v>390</v>
      </c>
      <c r="D98" s="50">
        <v>15880</v>
      </c>
      <c r="E98" s="50">
        <f>D98+1280</f>
        <v>17160</v>
      </c>
      <c r="F98" s="50">
        <f aca="true" t="shared" si="78" ref="F98:AH98">E98+1280</f>
        <v>18440</v>
      </c>
      <c r="G98" s="50">
        <f t="shared" si="78"/>
        <v>19720</v>
      </c>
      <c r="H98" s="50">
        <f t="shared" si="78"/>
        <v>21000</v>
      </c>
      <c r="I98" s="50">
        <f t="shared" si="78"/>
        <v>22280</v>
      </c>
      <c r="J98" s="50">
        <f t="shared" si="78"/>
        <v>23560</v>
      </c>
      <c r="K98" s="50">
        <f t="shared" si="78"/>
        <v>24840</v>
      </c>
      <c r="L98" s="50">
        <f t="shared" si="78"/>
        <v>26120</v>
      </c>
      <c r="M98" s="50">
        <f t="shared" si="78"/>
        <v>27400</v>
      </c>
      <c r="N98" s="50">
        <f t="shared" si="78"/>
        <v>28680</v>
      </c>
      <c r="O98" s="50">
        <f t="shared" si="78"/>
        <v>29960</v>
      </c>
      <c r="P98" s="50">
        <f t="shared" si="78"/>
        <v>31240</v>
      </c>
      <c r="Q98" s="50">
        <f t="shared" si="78"/>
        <v>32520</v>
      </c>
      <c r="R98" s="50">
        <f t="shared" si="78"/>
        <v>33800</v>
      </c>
      <c r="S98" s="50">
        <f t="shared" si="78"/>
        <v>35080</v>
      </c>
      <c r="T98" s="50">
        <f t="shared" si="78"/>
        <v>36360</v>
      </c>
      <c r="U98" s="50">
        <f t="shared" si="78"/>
        <v>37640</v>
      </c>
      <c r="V98" s="50">
        <f t="shared" si="78"/>
        <v>38920</v>
      </c>
      <c r="W98" s="50">
        <f t="shared" si="78"/>
        <v>40200</v>
      </c>
      <c r="X98" s="50">
        <f t="shared" si="78"/>
        <v>41480</v>
      </c>
      <c r="Y98" s="50">
        <f t="shared" si="78"/>
        <v>42760</v>
      </c>
      <c r="Z98" s="50">
        <f t="shared" si="78"/>
        <v>44040</v>
      </c>
      <c r="AA98" s="50">
        <f t="shared" si="78"/>
        <v>45320</v>
      </c>
      <c r="AB98" s="50">
        <f t="shared" si="78"/>
        <v>46600</v>
      </c>
      <c r="AC98" s="50">
        <f t="shared" si="78"/>
        <v>47880</v>
      </c>
      <c r="AD98" s="50">
        <f t="shared" si="78"/>
        <v>49160</v>
      </c>
      <c r="AE98" s="50">
        <f t="shared" si="78"/>
        <v>50440</v>
      </c>
      <c r="AF98" s="50">
        <f t="shared" si="78"/>
        <v>51720</v>
      </c>
      <c r="AG98" s="50">
        <f t="shared" si="78"/>
        <v>53000</v>
      </c>
      <c r="AH98" s="50">
        <f t="shared" si="78"/>
        <v>54280</v>
      </c>
    </row>
    <row r="99" spans="1:34" ht="21" customHeight="1">
      <c r="A99" s="4"/>
      <c r="B99" s="44" t="s">
        <v>426</v>
      </c>
      <c r="C99" s="45" t="s">
        <v>413</v>
      </c>
      <c r="D99" s="51">
        <v>18910</v>
      </c>
      <c r="E99" s="51">
        <f>D99+1515</f>
        <v>20425</v>
      </c>
      <c r="F99" s="51">
        <f aca="true" t="shared" si="79" ref="F99:AH99">E99+1515</f>
        <v>21940</v>
      </c>
      <c r="G99" s="51">
        <f t="shared" si="79"/>
        <v>23455</v>
      </c>
      <c r="H99" s="51">
        <f t="shared" si="79"/>
        <v>24970</v>
      </c>
      <c r="I99" s="51">
        <f t="shared" si="79"/>
        <v>26485</v>
      </c>
      <c r="J99" s="51">
        <f t="shared" si="79"/>
        <v>28000</v>
      </c>
      <c r="K99" s="51">
        <f t="shared" si="79"/>
        <v>29515</v>
      </c>
      <c r="L99" s="51">
        <f t="shared" si="79"/>
        <v>31030</v>
      </c>
      <c r="M99" s="51">
        <f t="shared" si="79"/>
        <v>32545</v>
      </c>
      <c r="N99" s="51">
        <f t="shared" si="79"/>
        <v>34060</v>
      </c>
      <c r="O99" s="51">
        <f t="shared" si="79"/>
        <v>35575</v>
      </c>
      <c r="P99" s="51">
        <f t="shared" si="79"/>
        <v>37090</v>
      </c>
      <c r="Q99" s="51">
        <f t="shared" si="79"/>
        <v>38605</v>
      </c>
      <c r="R99" s="51">
        <f t="shared" si="79"/>
        <v>40120</v>
      </c>
      <c r="S99" s="51">
        <f t="shared" si="79"/>
        <v>41635</v>
      </c>
      <c r="T99" s="51">
        <f t="shared" si="79"/>
        <v>43150</v>
      </c>
      <c r="U99" s="51">
        <f t="shared" si="79"/>
        <v>44665</v>
      </c>
      <c r="V99" s="51">
        <f t="shared" si="79"/>
        <v>46180</v>
      </c>
      <c r="W99" s="51">
        <f t="shared" si="79"/>
        <v>47695</v>
      </c>
      <c r="X99" s="51">
        <f t="shared" si="79"/>
        <v>49210</v>
      </c>
      <c r="Y99" s="51">
        <f t="shared" si="79"/>
        <v>50725</v>
      </c>
      <c r="Z99" s="51">
        <f t="shared" si="79"/>
        <v>52240</v>
      </c>
      <c r="AA99" s="51">
        <f t="shared" si="79"/>
        <v>53755</v>
      </c>
      <c r="AB99" s="51">
        <f t="shared" si="79"/>
        <v>55270</v>
      </c>
      <c r="AC99" s="51">
        <f t="shared" si="79"/>
        <v>56785</v>
      </c>
      <c r="AD99" s="51">
        <f t="shared" si="79"/>
        <v>58300</v>
      </c>
      <c r="AE99" s="51">
        <f t="shared" si="79"/>
        <v>59815</v>
      </c>
      <c r="AF99" s="51">
        <f t="shared" si="79"/>
        <v>61330</v>
      </c>
      <c r="AG99" s="51">
        <f t="shared" si="79"/>
        <v>62845</v>
      </c>
      <c r="AH99" s="51">
        <f t="shared" si="79"/>
        <v>64360</v>
      </c>
    </row>
    <row r="100" spans="1:34" ht="16.5" customHeight="1">
      <c r="A100" s="4"/>
      <c r="B100" s="65" t="s">
        <v>57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6"/>
    </row>
    <row r="101" spans="1:34" ht="21" customHeight="1">
      <c r="A101" s="4"/>
      <c r="B101" s="44" t="s">
        <v>333</v>
      </c>
      <c r="C101" s="45" t="s">
        <v>319</v>
      </c>
      <c r="D101" s="50">
        <v>9850</v>
      </c>
      <c r="E101" s="50">
        <f>D101+740</f>
        <v>10590</v>
      </c>
      <c r="F101" s="50">
        <f aca="true" t="shared" si="80" ref="F101:X101">E101+740</f>
        <v>11330</v>
      </c>
      <c r="G101" s="50">
        <f t="shared" si="80"/>
        <v>12070</v>
      </c>
      <c r="H101" s="50">
        <f t="shared" si="80"/>
        <v>12810</v>
      </c>
      <c r="I101" s="50">
        <f t="shared" si="80"/>
        <v>13550</v>
      </c>
      <c r="J101" s="50">
        <f t="shared" si="80"/>
        <v>14290</v>
      </c>
      <c r="K101" s="50">
        <f t="shared" si="80"/>
        <v>15030</v>
      </c>
      <c r="L101" s="50">
        <f t="shared" si="80"/>
        <v>15770</v>
      </c>
      <c r="M101" s="50">
        <f t="shared" si="80"/>
        <v>16510</v>
      </c>
      <c r="N101" s="50">
        <f t="shared" si="80"/>
        <v>17250</v>
      </c>
      <c r="O101" s="50">
        <f t="shared" si="80"/>
        <v>17990</v>
      </c>
      <c r="P101" s="50">
        <f t="shared" si="80"/>
        <v>18730</v>
      </c>
      <c r="Q101" s="50">
        <f t="shared" si="80"/>
        <v>19470</v>
      </c>
      <c r="R101" s="50">
        <f t="shared" si="80"/>
        <v>20210</v>
      </c>
      <c r="S101" s="50">
        <f t="shared" si="80"/>
        <v>20950</v>
      </c>
      <c r="T101" s="50">
        <f t="shared" si="80"/>
        <v>21690</v>
      </c>
      <c r="U101" s="50">
        <f t="shared" si="80"/>
        <v>22430</v>
      </c>
      <c r="V101" s="50">
        <f t="shared" si="80"/>
        <v>23170</v>
      </c>
      <c r="W101" s="50">
        <f t="shared" si="80"/>
        <v>23910</v>
      </c>
      <c r="X101" s="50">
        <f t="shared" si="80"/>
        <v>24650</v>
      </c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21" customHeight="1">
      <c r="A102" s="4"/>
      <c r="B102" s="46" t="s">
        <v>358</v>
      </c>
      <c r="C102" s="45" t="s">
        <v>342</v>
      </c>
      <c r="D102" s="50">
        <v>16000</v>
      </c>
      <c r="E102" s="50">
        <f>D102+1200</f>
        <v>17200</v>
      </c>
      <c r="F102" s="50">
        <f aca="true" t="shared" si="81" ref="F102:X102">E102+1200</f>
        <v>18400</v>
      </c>
      <c r="G102" s="50">
        <f t="shared" si="81"/>
        <v>19600</v>
      </c>
      <c r="H102" s="50">
        <f t="shared" si="81"/>
        <v>20800</v>
      </c>
      <c r="I102" s="50">
        <f t="shared" si="81"/>
        <v>22000</v>
      </c>
      <c r="J102" s="50">
        <f t="shared" si="81"/>
        <v>23200</v>
      </c>
      <c r="K102" s="50">
        <f t="shared" si="81"/>
        <v>24400</v>
      </c>
      <c r="L102" s="50">
        <f t="shared" si="81"/>
        <v>25600</v>
      </c>
      <c r="M102" s="50">
        <f t="shared" si="81"/>
        <v>26800</v>
      </c>
      <c r="N102" s="50">
        <f t="shared" si="81"/>
        <v>28000</v>
      </c>
      <c r="O102" s="50">
        <f t="shared" si="81"/>
        <v>29200</v>
      </c>
      <c r="P102" s="50">
        <f t="shared" si="81"/>
        <v>30400</v>
      </c>
      <c r="Q102" s="50">
        <f t="shared" si="81"/>
        <v>31600</v>
      </c>
      <c r="R102" s="50">
        <f t="shared" si="81"/>
        <v>32800</v>
      </c>
      <c r="S102" s="50">
        <f t="shared" si="81"/>
        <v>34000</v>
      </c>
      <c r="T102" s="50">
        <f t="shared" si="81"/>
        <v>35200</v>
      </c>
      <c r="U102" s="50">
        <f t="shared" si="81"/>
        <v>36400</v>
      </c>
      <c r="V102" s="50">
        <f t="shared" si="81"/>
        <v>37600</v>
      </c>
      <c r="W102" s="50">
        <f t="shared" si="81"/>
        <v>38800</v>
      </c>
      <c r="X102" s="50">
        <f t="shared" si="81"/>
        <v>40000</v>
      </c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21" customHeight="1">
      <c r="A103" s="4"/>
      <c r="B103" s="46" t="s">
        <v>383</v>
      </c>
      <c r="C103" s="45" t="s">
        <v>368</v>
      </c>
      <c r="D103" s="50">
        <v>20680</v>
      </c>
      <c r="E103" s="50">
        <f>D103+1555</f>
        <v>22235</v>
      </c>
      <c r="F103" s="50">
        <f aca="true" t="shared" si="82" ref="F103:X103">E103+1555</f>
        <v>23790</v>
      </c>
      <c r="G103" s="50">
        <f t="shared" si="82"/>
        <v>25345</v>
      </c>
      <c r="H103" s="50">
        <f t="shared" si="82"/>
        <v>26900</v>
      </c>
      <c r="I103" s="50">
        <f t="shared" si="82"/>
        <v>28455</v>
      </c>
      <c r="J103" s="50">
        <f t="shared" si="82"/>
        <v>30010</v>
      </c>
      <c r="K103" s="50">
        <f t="shared" si="82"/>
        <v>31565</v>
      </c>
      <c r="L103" s="50">
        <f t="shared" si="82"/>
        <v>33120</v>
      </c>
      <c r="M103" s="50">
        <f t="shared" si="82"/>
        <v>34675</v>
      </c>
      <c r="N103" s="50">
        <f t="shared" si="82"/>
        <v>36230</v>
      </c>
      <c r="O103" s="50">
        <f t="shared" si="82"/>
        <v>37785</v>
      </c>
      <c r="P103" s="50">
        <f t="shared" si="82"/>
        <v>39340</v>
      </c>
      <c r="Q103" s="50">
        <f t="shared" si="82"/>
        <v>40895</v>
      </c>
      <c r="R103" s="50">
        <f t="shared" si="82"/>
        <v>42450</v>
      </c>
      <c r="S103" s="50">
        <f t="shared" si="82"/>
        <v>44005</v>
      </c>
      <c r="T103" s="50">
        <f t="shared" si="82"/>
        <v>45560</v>
      </c>
      <c r="U103" s="50">
        <f t="shared" si="82"/>
        <v>47115</v>
      </c>
      <c r="V103" s="50">
        <f t="shared" si="82"/>
        <v>48670</v>
      </c>
      <c r="W103" s="50">
        <f t="shared" si="82"/>
        <v>50225</v>
      </c>
      <c r="X103" s="50">
        <f t="shared" si="82"/>
        <v>51780</v>
      </c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21" customHeight="1">
      <c r="A104" s="4"/>
      <c r="B104" s="44" t="s">
        <v>407</v>
      </c>
      <c r="C104" s="45" t="s">
        <v>390</v>
      </c>
      <c r="D104" s="50">
        <v>25440</v>
      </c>
      <c r="E104" s="50">
        <f>D104+1930</f>
        <v>27370</v>
      </c>
      <c r="F104" s="50">
        <f aca="true" t="shared" si="83" ref="F104:X104">E104+1930</f>
        <v>29300</v>
      </c>
      <c r="G104" s="50">
        <f t="shared" si="83"/>
        <v>31230</v>
      </c>
      <c r="H104" s="50">
        <f t="shared" si="83"/>
        <v>33160</v>
      </c>
      <c r="I104" s="50">
        <f t="shared" si="83"/>
        <v>35090</v>
      </c>
      <c r="J104" s="50">
        <f t="shared" si="83"/>
        <v>37020</v>
      </c>
      <c r="K104" s="50">
        <f t="shared" si="83"/>
        <v>38950</v>
      </c>
      <c r="L104" s="50">
        <f t="shared" si="83"/>
        <v>40880</v>
      </c>
      <c r="M104" s="50">
        <f t="shared" si="83"/>
        <v>42810</v>
      </c>
      <c r="N104" s="50">
        <f t="shared" si="83"/>
        <v>44740</v>
      </c>
      <c r="O104" s="50">
        <f t="shared" si="83"/>
        <v>46670</v>
      </c>
      <c r="P104" s="50">
        <f t="shared" si="83"/>
        <v>48600</v>
      </c>
      <c r="Q104" s="50">
        <f t="shared" si="83"/>
        <v>50530</v>
      </c>
      <c r="R104" s="50">
        <f t="shared" si="83"/>
        <v>52460</v>
      </c>
      <c r="S104" s="50">
        <f t="shared" si="83"/>
        <v>54390</v>
      </c>
      <c r="T104" s="50">
        <f t="shared" si="83"/>
        <v>56320</v>
      </c>
      <c r="U104" s="50">
        <f t="shared" si="83"/>
        <v>58250</v>
      </c>
      <c r="V104" s="50">
        <f t="shared" si="83"/>
        <v>60180</v>
      </c>
      <c r="W104" s="50">
        <f t="shared" si="83"/>
        <v>62110</v>
      </c>
      <c r="X104" s="50">
        <f t="shared" si="83"/>
        <v>64040</v>
      </c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21" customHeight="1">
      <c r="A105" s="4"/>
      <c r="B105" s="44" t="s">
        <v>427</v>
      </c>
      <c r="C105" s="45" t="s">
        <v>413</v>
      </c>
      <c r="D105" s="51">
        <v>30365</v>
      </c>
      <c r="E105" s="51">
        <f>D105+2300</f>
        <v>32665</v>
      </c>
      <c r="F105" s="51">
        <f aca="true" t="shared" si="84" ref="F105:X105">E105+2300</f>
        <v>34965</v>
      </c>
      <c r="G105" s="51">
        <f t="shared" si="84"/>
        <v>37265</v>
      </c>
      <c r="H105" s="51">
        <f t="shared" si="84"/>
        <v>39565</v>
      </c>
      <c r="I105" s="51">
        <f t="shared" si="84"/>
        <v>41865</v>
      </c>
      <c r="J105" s="51">
        <f t="shared" si="84"/>
        <v>44165</v>
      </c>
      <c r="K105" s="51">
        <f t="shared" si="84"/>
        <v>46465</v>
      </c>
      <c r="L105" s="51">
        <f t="shared" si="84"/>
        <v>48765</v>
      </c>
      <c r="M105" s="51">
        <f t="shared" si="84"/>
        <v>51065</v>
      </c>
      <c r="N105" s="51">
        <f t="shared" si="84"/>
        <v>53365</v>
      </c>
      <c r="O105" s="51">
        <f t="shared" si="84"/>
        <v>55665</v>
      </c>
      <c r="P105" s="51">
        <f t="shared" si="84"/>
        <v>57965</v>
      </c>
      <c r="Q105" s="51">
        <f t="shared" si="84"/>
        <v>60265</v>
      </c>
      <c r="R105" s="51">
        <f t="shared" si="84"/>
        <v>62565</v>
      </c>
      <c r="S105" s="51">
        <f t="shared" si="84"/>
        <v>64865</v>
      </c>
      <c r="T105" s="51">
        <f t="shared" si="84"/>
        <v>67165</v>
      </c>
      <c r="U105" s="51">
        <f t="shared" si="84"/>
        <v>69465</v>
      </c>
      <c r="V105" s="51">
        <f t="shared" si="84"/>
        <v>71765</v>
      </c>
      <c r="W105" s="51">
        <f t="shared" si="84"/>
        <v>74065</v>
      </c>
      <c r="X105" s="51">
        <f t="shared" si="84"/>
        <v>76365</v>
      </c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</row>
    <row r="106" spans="1:34" ht="15.75" customHeight="1">
      <c r="A106" s="4"/>
      <c r="B106" s="65" t="s">
        <v>58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6"/>
    </row>
    <row r="107" spans="1:34" ht="21" customHeight="1">
      <c r="A107" s="4"/>
      <c r="B107" s="44" t="s">
        <v>334</v>
      </c>
      <c r="C107" s="45" t="s">
        <v>319</v>
      </c>
      <c r="D107" s="50">
        <v>12910</v>
      </c>
      <c r="E107" s="50">
        <f>D107+930</f>
        <v>13840</v>
      </c>
      <c r="F107" s="50">
        <f aca="true" t="shared" si="85" ref="F107:X107">E107+930</f>
        <v>14770</v>
      </c>
      <c r="G107" s="50">
        <f t="shared" si="85"/>
        <v>15700</v>
      </c>
      <c r="H107" s="50">
        <f t="shared" si="85"/>
        <v>16630</v>
      </c>
      <c r="I107" s="50">
        <f t="shared" si="85"/>
        <v>17560</v>
      </c>
      <c r="J107" s="50">
        <f t="shared" si="85"/>
        <v>18490</v>
      </c>
      <c r="K107" s="50">
        <f t="shared" si="85"/>
        <v>19420</v>
      </c>
      <c r="L107" s="50">
        <f t="shared" si="85"/>
        <v>20350</v>
      </c>
      <c r="M107" s="50">
        <f t="shared" si="85"/>
        <v>21280</v>
      </c>
      <c r="N107" s="50">
        <f t="shared" si="85"/>
        <v>22210</v>
      </c>
      <c r="O107" s="50">
        <f t="shared" si="85"/>
        <v>23140</v>
      </c>
      <c r="P107" s="50">
        <f t="shared" si="85"/>
        <v>24070</v>
      </c>
      <c r="Q107" s="50">
        <f t="shared" si="85"/>
        <v>25000</v>
      </c>
      <c r="R107" s="50">
        <f t="shared" si="85"/>
        <v>25930</v>
      </c>
      <c r="S107" s="50">
        <f t="shared" si="85"/>
        <v>26860</v>
      </c>
      <c r="T107" s="50">
        <f t="shared" si="85"/>
        <v>27790</v>
      </c>
      <c r="U107" s="50">
        <f t="shared" si="85"/>
        <v>28720</v>
      </c>
      <c r="V107" s="50">
        <f t="shared" si="85"/>
        <v>29650</v>
      </c>
      <c r="W107" s="50">
        <f t="shared" si="85"/>
        <v>30580</v>
      </c>
      <c r="X107" s="50">
        <f t="shared" si="85"/>
        <v>31510</v>
      </c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21" customHeight="1">
      <c r="A108" s="4"/>
      <c r="B108" s="46" t="s">
        <v>359</v>
      </c>
      <c r="C108" s="45" t="s">
        <v>342</v>
      </c>
      <c r="D108" s="50">
        <v>20000</v>
      </c>
      <c r="E108" s="50">
        <f>D108+1500</f>
        <v>21500</v>
      </c>
      <c r="F108" s="50">
        <f aca="true" t="shared" si="86" ref="F108:X108">E108+1500</f>
        <v>23000</v>
      </c>
      <c r="G108" s="50">
        <f t="shared" si="86"/>
        <v>24500</v>
      </c>
      <c r="H108" s="50">
        <f t="shared" si="86"/>
        <v>26000</v>
      </c>
      <c r="I108" s="50">
        <f t="shared" si="86"/>
        <v>27500</v>
      </c>
      <c r="J108" s="50">
        <f t="shared" si="86"/>
        <v>29000</v>
      </c>
      <c r="K108" s="50">
        <f t="shared" si="86"/>
        <v>30500</v>
      </c>
      <c r="L108" s="50">
        <f t="shared" si="86"/>
        <v>32000</v>
      </c>
      <c r="M108" s="50">
        <f t="shared" si="86"/>
        <v>33500</v>
      </c>
      <c r="N108" s="50">
        <f t="shared" si="86"/>
        <v>35000</v>
      </c>
      <c r="O108" s="50">
        <f t="shared" si="86"/>
        <v>36500</v>
      </c>
      <c r="P108" s="50">
        <f t="shared" si="86"/>
        <v>38000</v>
      </c>
      <c r="Q108" s="50">
        <f t="shared" si="86"/>
        <v>39500</v>
      </c>
      <c r="R108" s="50">
        <f t="shared" si="86"/>
        <v>41000</v>
      </c>
      <c r="S108" s="50">
        <f t="shared" si="86"/>
        <v>42500</v>
      </c>
      <c r="T108" s="50">
        <f t="shared" si="86"/>
        <v>44000</v>
      </c>
      <c r="U108" s="50">
        <f t="shared" si="86"/>
        <v>45500</v>
      </c>
      <c r="V108" s="50">
        <f t="shared" si="86"/>
        <v>47000</v>
      </c>
      <c r="W108" s="50">
        <f t="shared" si="86"/>
        <v>48500</v>
      </c>
      <c r="X108" s="50">
        <f t="shared" si="86"/>
        <v>50000</v>
      </c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21" customHeight="1">
      <c r="A109" s="4"/>
      <c r="B109" s="46" t="s">
        <v>384</v>
      </c>
      <c r="C109" s="45" t="s">
        <v>368</v>
      </c>
      <c r="D109" s="50">
        <v>25940</v>
      </c>
      <c r="E109" s="50">
        <f>D109+1950</f>
        <v>27890</v>
      </c>
      <c r="F109" s="50">
        <f aca="true" t="shared" si="87" ref="F109:X109">E109+1950</f>
        <v>29840</v>
      </c>
      <c r="G109" s="50">
        <f t="shared" si="87"/>
        <v>31790</v>
      </c>
      <c r="H109" s="50">
        <f t="shared" si="87"/>
        <v>33740</v>
      </c>
      <c r="I109" s="50">
        <f t="shared" si="87"/>
        <v>35690</v>
      </c>
      <c r="J109" s="50">
        <f t="shared" si="87"/>
        <v>37640</v>
      </c>
      <c r="K109" s="50">
        <f t="shared" si="87"/>
        <v>39590</v>
      </c>
      <c r="L109" s="50">
        <f t="shared" si="87"/>
        <v>41540</v>
      </c>
      <c r="M109" s="50">
        <f t="shared" si="87"/>
        <v>43490</v>
      </c>
      <c r="N109" s="50">
        <f t="shared" si="87"/>
        <v>45440</v>
      </c>
      <c r="O109" s="50">
        <f t="shared" si="87"/>
        <v>47390</v>
      </c>
      <c r="P109" s="50">
        <f t="shared" si="87"/>
        <v>49340</v>
      </c>
      <c r="Q109" s="50">
        <f t="shared" si="87"/>
        <v>51290</v>
      </c>
      <c r="R109" s="50">
        <f t="shared" si="87"/>
        <v>53240</v>
      </c>
      <c r="S109" s="50">
        <f t="shared" si="87"/>
        <v>55190</v>
      </c>
      <c r="T109" s="50">
        <f t="shared" si="87"/>
        <v>57140</v>
      </c>
      <c r="U109" s="50">
        <f t="shared" si="87"/>
        <v>59090</v>
      </c>
      <c r="V109" s="50">
        <f t="shared" si="87"/>
        <v>61040</v>
      </c>
      <c r="W109" s="50">
        <f t="shared" si="87"/>
        <v>62990</v>
      </c>
      <c r="X109" s="52">
        <f t="shared" si="87"/>
        <v>64940</v>
      </c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21" customHeight="1">
      <c r="A110" s="4"/>
      <c r="B110" s="44" t="s">
        <v>408</v>
      </c>
      <c r="C110" s="45" t="s">
        <v>390</v>
      </c>
      <c r="D110" s="50">
        <v>31890</v>
      </c>
      <c r="E110" s="50">
        <f>D110+2400</f>
        <v>34290</v>
      </c>
      <c r="F110" s="50">
        <f aca="true" t="shared" si="88" ref="F110:X110">E110+2400</f>
        <v>36690</v>
      </c>
      <c r="G110" s="50">
        <f t="shared" si="88"/>
        <v>39090</v>
      </c>
      <c r="H110" s="50">
        <f t="shared" si="88"/>
        <v>41490</v>
      </c>
      <c r="I110" s="50">
        <f t="shared" si="88"/>
        <v>43890</v>
      </c>
      <c r="J110" s="50">
        <f t="shared" si="88"/>
        <v>46290</v>
      </c>
      <c r="K110" s="50">
        <f t="shared" si="88"/>
        <v>48690</v>
      </c>
      <c r="L110" s="50">
        <f t="shared" si="88"/>
        <v>51090</v>
      </c>
      <c r="M110" s="50">
        <f t="shared" si="88"/>
        <v>53490</v>
      </c>
      <c r="N110" s="50">
        <f t="shared" si="88"/>
        <v>55890</v>
      </c>
      <c r="O110" s="50">
        <f t="shared" si="88"/>
        <v>58290</v>
      </c>
      <c r="P110" s="50">
        <f t="shared" si="88"/>
        <v>60690</v>
      </c>
      <c r="Q110" s="50">
        <f t="shared" si="88"/>
        <v>63090</v>
      </c>
      <c r="R110" s="50">
        <f t="shared" si="88"/>
        <v>65490</v>
      </c>
      <c r="S110" s="50">
        <f t="shared" si="88"/>
        <v>67890</v>
      </c>
      <c r="T110" s="50">
        <f t="shared" si="88"/>
        <v>70290</v>
      </c>
      <c r="U110" s="50">
        <f t="shared" si="88"/>
        <v>72690</v>
      </c>
      <c r="V110" s="50">
        <f t="shared" si="88"/>
        <v>75090</v>
      </c>
      <c r="W110" s="50">
        <f t="shared" si="88"/>
        <v>77490</v>
      </c>
      <c r="X110" s="50">
        <f t="shared" si="88"/>
        <v>79890</v>
      </c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21" customHeight="1">
      <c r="A111" s="4"/>
      <c r="B111" s="44" t="s">
        <v>428</v>
      </c>
      <c r="C111" s="45" t="s">
        <v>413</v>
      </c>
      <c r="D111" s="51">
        <v>38345</v>
      </c>
      <c r="E111" s="51">
        <f>D111+2865</f>
        <v>41210</v>
      </c>
      <c r="F111" s="51">
        <f aca="true" t="shared" si="89" ref="F111:X111">E111+2865</f>
        <v>44075</v>
      </c>
      <c r="G111" s="51">
        <f t="shared" si="89"/>
        <v>46940</v>
      </c>
      <c r="H111" s="51">
        <f t="shared" si="89"/>
        <v>49805</v>
      </c>
      <c r="I111" s="51">
        <f t="shared" si="89"/>
        <v>52670</v>
      </c>
      <c r="J111" s="51">
        <f t="shared" si="89"/>
        <v>55535</v>
      </c>
      <c r="K111" s="51">
        <f t="shared" si="89"/>
        <v>58400</v>
      </c>
      <c r="L111" s="51">
        <f t="shared" si="89"/>
        <v>61265</v>
      </c>
      <c r="M111" s="51">
        <f t="shared" si="89"/>
        <v>64130</v>
      </c>
      <c r="N111" s="51">
        <f t="shared" si="89"/>
        <v>66995</v>
      </c>
      <c r="O111" s="51">
        <f t="shared" si="89"/>
        <v>69860</v>
      </c>
      <c r="P111" s="51">
        <f t="shared" si="89"/>
        <v>72725</v>
      </c>
      <c r="Q111" s="51">
        <f t="shared" si="89"/>
        <v>75590</v>
      </c>
      <c r="R111" s="51">
        <f t="shared" si="89"/>
        <v>78455</v>
      </c>
      <c r="S111" s="51">
        <f t="shared" si="89"/>
        <v>81320</v>
      </c>
      <c r="T111" s="51">
        <f t="shared" si="89"/>
        <v>84185</v>
      </c>
      <c r="U111" s="51">
        <f t="shared" si="89"/>
        <v>87050</v>
      </c>
      <c r="V111" s="51">
        <f t="shared" si="89"/>
        <v>89915</v>
      </c>
      <c r="W111" s="51">
        <f t="shared" si="89"/>
        <v>92780</v>
      </c>
      <c r="X111" s="51">
        <f t="shared" si="89"/>
        <v>95645</v>
      </c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</row>
    <row r="112" spans="1:34" ht="15.75" customHeight="1">
      <c r="A112" s="4"/>
      <c r="B112" s="65" t="s">
        <v>59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6"/>
    </row>
    <row r="113" spans="1:34" ht="21" customHeight="1">
      <c r="A113" s="4"/>
      <c r="B113" s="44" t="s">
        <v>335</v>
      </c>
      <c r="C113" s="45" t="s">
        <v>319</v>
      </c>
      <c r="D113" s="50">
        <v>19680</v>
      </c>
      <c r="E113" s="50">
        <f>D113+970</f>
        <v>20650</v>
      </c>
      <c r="F113" s="50">
        <f aca="true" t="shared" si="90" ref="F113:X113">E113+970</f>
        <v>21620</v>
      </c>
      <c r="G113" s="50">
        <f t="shared" si="90"/>
        <v>22590</v>
      </c>
      <c r="H113" s="50">
        <f t="shared" si="90"/>
        <v>23560</v>
      </c>
      <c r="I113" s="50">
        <f t="shared" si="90"/>
        <v>24530</v>
      </c>
      <c r="J113" s="50">
        <f t="shared" si="90"/>
        <v>25500</v>
      </c>
      <c r="K113" s="50">
        <f t="shared" si="90"/>
        <v>26470</v>
      </c>
      <c r="L113" s="50">
        <f t="shared" si="90"/>
        <v>27440</v>
      </c>
      <c r="M113" s="50">
        <f t="shared" si="90"/>
        <v>28410</v>
      </c>
      <c r="N113" s="50">
        <f t="shared" si="90"/>
        <v>29380</v>
      </c>
      <c r="O113" s="50">
        <f t="shared" si="90"/>
        <v>30350</v>
      </c>
      <c r="P113" s="50">
        <f t="shared" si="90"/>
        <v>31320</v>
      </c>
      <c r="Q113" s="50">
        <f t="shared" si="90"/>
        <v>32290</v>
      </c>
      <c r="R113" s="50">
        <f t="shared" si="90"/>
        <v>33260</v>
      </c>
      <c r="S113" s="50">
        <f t="shared" si="90"/>
        <v>34230</v>
      </c>
      <c r="T113" s="50">
        <f t="shared" si="90"/>
        <v>35200</v>
      </c>
      <c r="U113" s="50">
        <f t="shared" si="90"/>
        <v>36170</v>
      </c>
      <c r="V113" s="50">
        <f t="shared" si="90"/>
        <v>37140</v>
      </c>
      <c r="W113" s="50">
        <f t="shared" si="90"/>
        <v>38110</v>
      </c>
      <c r="X113" s="50">
        <f t="shared" si="90"/>
        <v>39080</v>
      </c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21" customHeight="1">
      <c r="A114" s="4"/>
      <c r="B114" s="46" t="s">
        <v>360</v>
      </c>
      <c r="C114" s="45" t="s">
        <v>342</v>
      </c>
      <c r="D114" s="50">
        <v>31000</v>
      </c>
      <c r="E114" s="50">
        <f>D114+1600</f>
        <v>32600</v>
      </c>
      <c r="F114" s="50">
        <f aca="true" t="shared" si="91" ref="F114:X114">E114+1600</f>
        <v>34200</v>
      </c>
      <c r="G114" s="50">
        <f t="shared" si="91"/>
        <v>35800</v>
      </c>
      <c r="H114" s="50">
        <f t="shared" si="91"/>
        <v>37400</v>
      </c>
      <c r="I114" s="50">
        <f t="shared" si="91"/>
        <v>39000</v>
      </c>
      <c r="J114" s="50">
        <f t="shared" si="91"/>
        <v>40600</v>
      </c>
      <c r="K114" s="50">
        <f t="shared" si="91"/>
        <v>42200</v>
      </c>
      <c r="L114" s="50">
        <f t="shared" si="91"/>
        <v>43800</v>
      </c>
      <c r="M114" s="50">
        <f t="shared" si="91"/>
        <v>45400</v>
      </c>
      <c r="N114" s="50">
        <f t="shared" si="91"/>
        <v>47000</v>
      </c>
      <c r="O114" s="50">
        <f t="shared" si="91"/>
        <v>48600</v>
      </c>
      <c r="P114" s="50">
        <f t="shared" si="91"/>
        <v>50200</v>
      </c>
      <c r="Q114" s="50">
        <f t="shared" si="91"/>
        <v>51800</v>
      </c>
      <c r="R114" s="50">
        <f t="shared" si="91"/>
        <v>53400</v>
      </c>
      <c r="S114" s="50">
        <f t="shared" si="91"/>
        <v>55000</v>
      </c>
      <c r="T114" s="50">
        <f t="shared" si="91"/>
        <v>56600</v>
      </c>
      <c r="U114" s="50">
        <f t="shared" si="91"/>
        <v>58200</v>
      </c>
      <c r="V114" s="50">
        <f t="shared" si="91"/>
        <v>59800</v>
      </c>
      <c r="W114" s="50">
        <f t="shared" si="91"/>
        <v>61400</v>
      </c>
      <c r="X114" s="50">
        <f t="shared" si="91"/>
        <v>63000</v>
      </c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21" customHeight="1">
      <c r="A115" s="4"/>
      <c r="B115" s="46" t="s">
        <v>385</v>
      </c>
      <c r="C115" s="45" t="s">
        <v>368</v>
      </c>
      <c r="D115" s="50">
        <v>40155</v>
      </c>
      <c r="E115" s="50">
        <f>D115+2075</f>
        <v>42230</v>
      </c>
      <c r="F115" s="50">
        <f aca="true" t="shared" si="92" ref="F115:X115">E115+2075</f>
        <v>44305</v>
      </c>
      <c r="G115" s="50">
        <f t="shared" si="92"/>
        <v>46380</v>
      </c>
      <c r="H115" s="50">
        <f t="shared" si="92"/>
        <v>48455</v>
      </c>
      <c r="I115" s="50">
        <f t="shared" si="92"/>
        <v>50530</v>
      </c>
      <c r="J115" s="50">
        <f t="shared" si="92"/>
        <v>52605</v>
      </c>
      <c r="K115" s="50">
        <f t="shared" si="92"/>
        <v>54680</v>
      </c>
      <c r="L115" s="50">
        <f t="shared" si="92"/>
        <v>56755</v>
      </c>
      <c r="M115" s="50">
        <f t="shared" si="92"/>
        <v>58830</v>
      </c>
      <c r="N115" s="50">
        <f t="shared" si="92"/>
        <v>60905</v>
      </c>
      <c r="O115" s="50">
        <f t="shared" si="92"/>
        <v>62980</v>
      </c>
      <c r="P115" s="50">
        <f t="shared" si="92"/>
        <v>65055</v>
      </c>
      <c r="Q115" s="50">
        <f t="shared" si="92"/>
        <v>67130</v>
      </c>
      <c r="R115" s="50">
        <f t="shared" si="92"/>
        <v>69205</v>
      </c>
      <c r="S115" s="50">
        <f t="shared" si="92"/>
        <v>71280</v>
      </c>
      <c r="T115" s="50">
        <f t="shared" si="92"/>
        <v>73355</v>
      </c>
      <c r="U115" s="50">
        <f t="shared" si="92"/>
        <v>75430</v>
      </c>
      <c r="V115" s="50">
        <f t="shared" si="92"/>
        <v>77505</v>
      </c>
      <c r="W115" s="50">
        <f t="shared" si="92"/>
        <v>79580</v>
      </c>
      <c r="X115" s="50">
        <f t="shared" si="92"/>
        <v>81655</v>
      </c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21" customHeight="1">
      <c r="A116" s="4"/>
      <c r="B116" s="44" t="s">
        <v>409</v>
      </c>
      <c r="C116" s="45" t="s">
        <v>390</v>
      </c>
      <c r="D116" s="50">
        <v>49370</v>
      </c>
      <c r="E116" s="50">
        <f>D116+2560</f>
        <v>51930</v>
      </c>
      <c r="F116" s="50">
        <f aca="true" t="shared" si="93" ref="F116:X116">E116+2560</f>
        <v>54490</v>
      </c>
      <c r="G116" s="50">
        <f t="shared" si="93"/>
        <v>57050</v>
      </c>
      <c r="H116" s="50">
        <f t="shared" si="93"/>
        <v>59610</v>
      </c>
      <c r="I116" s="50">
        <f t="shared" si="93"/>
        <v>62170</v>
      </c>
      <c r="J116" s="50">
        <f t="shared" si="93"/>
        <v>64730</v>
      </c>
      <c r="K116" s="50">
        <f t="shared" si="93"/>
        <v>67290</v>
      </c>
      <c r="L116" s="50">
        <f t="shared" si="93"/>
        <v>69850</v>
      </c>
      <c r="M116" s="50">
        <f t="shared" si="93"/>
        <v>72410</v>
      </c>
      <c r="N116" s="50">
        <f t="shared" si="93"/>
        <v>74970</v>
      </c>
      <c r="O116" s="50">
        <f t="shared" si="93"/>
        <v>77530</v>
      </c>
      <c r="P116" s="50">
        <f t="shared" si="93"/>
        <v>80090</v>
      </c>
      <c r="Q116" s="50">
        <f t="shared" si="93"/>
        <v>82650</v>
      </c>
      <c r="R116" s="50">
        <f t="shared" si="93"/>
        <v>85210</v>
      </c>
      <c r="S116" s="50">
        <f t="shared" si="93"/>
        <v>87770</v>
      </c>
      <c r="T116" s="50">
        <f t="shared" si="93"/>
        <v>90330</v>
      </c>
      <c r="U116" s="50">
        <f t="shared" si="93"/>
        <v>92890</v>
      </c>
      <c r="V116" s="50">
        <f t="shared" si="93"/>
        <v>95450</v>
      </c>
      <c r="W116" s="50">
        <f t="shared" si="93"/>
        <v>98010</v>
      </c>
      <c r="X116" s="50">
        <f t="shared" si="93"/>
        <v>100570</v>
      </c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21" customHeight="1">
      <c r="A117" s="4"/>
      <c r="B117" s="44" t="s">
        <v>434</v>
      </c>
      <c r="C117" s="45" t="s">
        <v>413</v>
      </c>
      <c r="D117" s="51">
        <v>59210</v>
      </c>
      <c r="E117" s="51">
        <f>D117+3045</f>
        <v>62255</v>
      </c>
      <c r="F117" s="51">
        <f aca="true" t="shared" si="94" ref="F117:X117">E117+3045</f>
        <v>65300</v>
      </c>
      <c r="G117" s="51">
        <f t="shared" si="94"/>
        <v>68345</v>
      </c>
      <c r="H117" s="51">
        <f t="shared" si="94"/>
        <v>71390</v>
      </c>
      <c r="I117" s="51">
        <f t="shared" si="94"/>
        <v>74435</v>
      </c>
      <c r="J117" s="51">
        <f t="shared" si="94"/>
        <v>77480</v>
      </c>
      <c r="K117" s="51">
        <f t="shared" si="94"/>
        <v>80525</v>
      </c>
      <c r="L117" s="51">
        <f t="shared" si="94"/>
        <v>83570</v>
      </c>
      <c r="M117" s="51">
        <f t="shared" si="94"/>
        <v>86615</v>
      </c>
      <c r="N117" s="51">
        <f t="shared" si="94"/>
        <v>89660</v>
      </c>
      <c r="O117" s="51">
        <f t="shared" si="94"/>
        <v>92705</v>
      </c>
      <c r="P117" s="51">
        <f t="shared" si="94"/>
        <v>95750</v>
      </c>
      <c r="Q117" s="51">
        <f t="shared" si="94"/>
        <v>98795</v>
      </c>
      <c r="R117" s="51">
        <f t="shared" si="94"/>
        <v>101840</v>
      </c>
      <c r="S117" s="51">
        <f t="shared" si="94"/>
        <v>104885</v>
      </c>
      <c r="T117" s="51">
        <f t="shared" si="94"/>
        <v>107930</v>
      </c>
      <c r="U117" s="51">
        <f t="shared" si="94"/>
        <v>110975</v>
      </c>
      <c r="V117" s="51">
        <f t="shared" si="94"/>
        <v>114020</v>
      </c>
      <c r="W117" s="51">
        <f t="shared" si="94"/>
        <v>117065</v>
      </c>
      <c r="X117" s="51">
        <f t="shared" si="94"/>
        <v>120110</v>
      </c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</row>
    <row r="118" spans="1:34" ht="17.25" customHeight="1">
      <c r="A118" s="4"/>
      <c r="B118" s="65" t="s">
        <v>60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6"/>
    </row>
    <row r="119" spans="1:34" ht="21" customHeight="1">
      <c r="A119" s="4"/>
      <c r="B119" s="44" t="s">
        <v>336</v>
      </c>
      <c r="C119" s="45" t="s">
        <v>319</v>
      </c>
      <c r="D119" s="50">
        <v>23345</v>
      </c>
      <c r="E119" s="50">
        <f>D119+1510</f>
        <v>24855</v>
      </c>
      <c r="F119" s="50">
        <f aca="true" t="shared" si="95" ref="F119:R119">E119+1510</f>
        <v>26365</v>
      </c>
      <c r="G119" s="50">
        <f t="shared" si="95"/>
        <v>27875</v>
      </c>
      <c r="H119" s="50">
        <f t="shared" si="95"/>
        <v>29385</v>
      </c>
      <c r="I119" s="50">
        <f t="shared" si="95"/>
        <v>30895</v>
      </c>
      <c r="J119" s="50">
        <f t="shared" si="95"/>
        <v>32405</v>
      </c>
      <c r="K119" s="50">
        <f t="shared" si="95"/>
        <v>33915</v>
      </c>
      <c r="L119" s="50">
        <f t="shared" si="95"/>
        <v>35425</v>
      </c>
      <c r="M119" s="50">
        <f t="shared" si="95"/>
        <v>36935</v>
      </c>
      <c r="N119" s="50">
        <f t="shared" si="95"/>
        <v>38445</v>
      </c>
      <c r="O119" s="50">
        <f t="shared" si="95"/>
        <v>39955</v>
      </c>
      <c r="P119" s="50">
        <f t="shared" si="95"/>
        <v>41465</v>
      </c>
      <c r="Q119" s="50">
        <f t="shared" si="95"/>
        <v>42975</v>
      </c>
      <c r="R119" s="50">
        <f t="shared" si="95"/>
        <v>44485</v>
      </c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21" customHeight="1">
      <c r="A120" s="4"/>
      <c r="B120" s="46" t="s">
        <v>361</v>
      </c>
      <c r="C120" s="45" t="s">
        <v>342</v>
      </c>
      <c r="D120" s="50">
        <v>36000</v>
      </c>
      <c r="E120" s="50">
        <f>D120+2350</f>
        <v>38350</v>
      </c>
      <c r="F120" s="50">
        <f aca="true" t="shared" si="96" ref="F120:R120">E120+2350</f>
        <v>40700</v>
      </c>
      <c r="G120" s="50">
        <f t="shared" si="96"/>
        <v>43050</v>
      </c>
      <c r="H120" s="50">
        <f t="shared" si="96"/>
        <v>45400</v>
      </c>
      <c r="I120" s="50">
        <f t="shared" si="96"/>
        <v>47750</v>
      </c>
      <c r="J120" s="50">
        <f t="shared" si="96"/>
        <v>50100</v>
      </c>
      <c r="K120" s="50">
        <f t="shared" si="96"/>
        <v>52450</v>
      </c>
      <c r="L120" s="50">
        <f t="shared" si="96"/>
        <v>54800</v>
      </c>
      <c r="M120" s="50">
        <f t="shared" si="96"/>
        <v>57150</v>
      </c>
      <c r="N120" s="50">
        <f t="shared" si="96"/>
        <v>59500</v>
      </c>
      <c r="O120" s="50">
        <f t="shared" si="96"/>
        <v>61850</v>
      </c>
      <c r="P120" s="50">
        <f t="shared" si="96"/>
        <v>64200</v>
      </c>
      <c r="Q120" s="50">
        <f t="shared" si="96"/>
        <v>66550</v>
      </c>
      <c r="R120" s="50">
        <f t="shared" si="96"/>
        <v>68900</v>
      </c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21" customHeight="1">
      <c r="A121" s="4"/>
      <c r="B121" s="46" t="s">
        <v>386</v>
      </c>
      <c r="C121" s="45" t="s">
        <v>368</v>
      </c>
      <c r="D121" s="50">
        <v>46705</v>
      </c>
      <c r="E121" s="50">
        <f>D121+3050</f>
        <v>49755</v>
      </c>
      <c r="F121" s="50">
        <f aca="true" t="shared" si="97" ref="F121:R121">E121+3050</f>
        <v>52805</v>
      </c>
      <c r="G121" s="50">
        <f t="shared" si="97"/>
        <v>55855</v>
      </c>
      <c r="H121" s="50">
        <f t="shared" si="97"/>
        <v>58905</v>
      </c>
      <c r="I121" s="50">
        <f t="shared" si="97"/>
        <v>61955</v>
      </c>
      <c r="J121" s="50">
        <f t="shared" si="97"/>
        <v>65005</v>
      </c>
      <c r="K121" s="50">
        <f t="shared" si="97"/>
        <v>68055</v>
      </c>
      <c r="L121" s="50">
        <f t="shared" si="97"/>
        <v>71105</v>
      </c>
      <c r="M121" s="50">
        <f t="shared" si="97"/>
        <v>74155</v>
      </c>
      <c r="N121" s="50">
        <f t="shared" si="97"/>
        <v>77205</v>
      </c>
      <c r="O121" s="50">
        <f t="shared" si="97"/>
        <v>80255</v>
      </c>
      <c r="P121" s="50">
        <f t="shared" si="97"/>
        <v>83305</v>
      </c>
      <c r="Q121" s="50">
        <f t="shared" si="97"/>
        <v>86355</v>
      </c>
      <c r="R121" s="52">
        <f t="shared" si="97"/>
        <v>89405</v>
      </c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21" customHeight="1">
      <c r="A122" s="4"/>
      <c r="B122" s="44" t="s">
        <v>410</v>
      </c>
      <c r="C122" s="45" t="s">
        <v>390</v>
      </c>
      <c r="D122" s="50">
        <v>57410</v>
      </c>
      <c r="E122" s="50">
        <f>D122+3750</f>
        <v>61160</v>
      </c>
      <c r="F122" s="50">
        <f aca="true" t="shared" si="98" ref="F122:R122">E122+3750</f>
        <v>64910</v>
      </c>
      <c r="G122" s="50">
        <f t="shared" si="98"/>
        <v>68660</v>
      </c>
      <c r="H122" s="50">
        <f t="shared" si="98"/>
        <v>72410</v>
      </c>
      <c r="I122" s="50">
        <f t="shared" si="98"/>
        <v>76160</v>
      </c>
      <c r="J122" s="50">
        <f t="shared" si="98"/>
        <v>79910</v>
      </c>
      <c r="K122" s="50">
        <f t="shared" si="98"/>
        <v>83660</v>
      </c>
      <c r="L122" s="50">
        <f t="shared" si="98"/>
        <v>87410</v>
      </c>
      <c r="M122" s="50">
        <f t="shared" si="98"/>
        <v>91160</v>
      </c>
      <c r="N122" s="50">
        <f t="shared" si="98"/>
        <v>94910</v>
      </c>
      <c r="O122" s="50">
        <f t="shared" si="98"/>
        <v>98660</v>
      </c>
      <c r="P122" s="50">
        <f t="shared" si="98"/>
        <v>102410</v>
      </c>
      <c r="Q122" s="50">
        <f t="shared" si="98"/>
        <v>106160</v>
      </c>
      <c r="R122" s="50">
        <f t="shared" si="98"/>
        <v>109910</v>
      </c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21" customHeight="1">
      <c r="A123" s="4"/>
      <c r="B123" s="44" t="s">
        <v>435</v>
      </c>
      <c r="C123" s="45" t="s">
        <v>413</v>
      </c>
      <c r="D123" s="51">
        <v>69085</v>
      </c>
      <c r="E123" s="51">
        <f>D123+4505</f>
        <v>73590</v>
      </c>
      <c r="F123" s="51">
        <f aca="true" t="shared" si="99" ref="F123:R123">E123+4505</f>
        <v>78095</v>
      </c>
      <c r="G123" s="51">
        <f t="shared" si="99"/>
        <v>82600</v>
      </c>
      <c r="H123" s="51">
        <f t="shared" si="99"/>
        <v>87105</v>
      </c>
      <c r="I123" s="51">
        <f t="shared" si="99"/>
        <v>91610</v>
      </c>
      <c r="J123" s="51">
        <f t="shared" si="99"/>
        <v>96115</v>
      </c>
      <c r="K123" s="51">
        <f t="shared" si="99"/>
        <v>100620</v>
      </c>
      <c r="L123" s="51">
        <f t="shared" si="99"/>
        <v>105125</v>
      </c>
      <c r="M123" s="51">
        <f t="shared" si="99"/>
        <v>109630</v>
      </c>
      <c r="N123" s="51">
        <f t="shared" si="99"/>
        <v>114135</v>
      </c>
      <c r="O123" s="51">
        <f t="shared" si="99"/>
        <v>118640</v>
      </c>
      <c r="P123" s="51">
        <f t="shared" si="99"/>
        <v>123145</v>
      </c>
      <c r="Q123" s="51">
        <f t="shared" si="99"/>
        <v>127650</v>
      </c>
      <c r="R123" s="51">
        <f t="shared" si="99"/>
        <v>132155</v>
      </c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</row>
    <row r="124" spans="1:34" ht="15" customHeight="1">
      <c r="A124" s="4"/>
      <c r="B124" s="65" t="s">
        <v>61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6"/>
    </row>
    <row r="125" spans="1:34" ht="21" customHeight="1">
      <c r="A125" s="4"/>
      <c r="B125" s="44" t="s">
        <v>337</v>
      </c>
      <c r="C125" s="45" t="s">
        <v>319</v>
      </c>
      <c r="D125" s="50">
        <v>25880</v>
      </c>
      <c r="E125" s="50">
        <f>D125+1700</f>
        <v>27580</v>
      </c>
      <c r="F125" s="50">
        <f aca="true" t="shared" si="100" ref="F125:R125">E125+1700</f>
        <v>29280</v>
      </c>
      <c r="G125" s="50">
        <f t="shared" si="100"/>
        <v>30980</v>
      </c>
      <c r="H125" s="50">
        <f t="shared" si="100"/>
        <v>32680</v>
      </c>
      <c r="I125" s="50">
        <f t="shared" si="100"/>
        <v>34380</v>
      </c>
      <c r="J125" s="50">
        <f t="shared" si="100"/>
        <v>36080</v>
      </c>
      <c r="K125" s="50">
        <f t="shared" si="100"/>
        <v>37780</v>
      </c>
      <c r="L125" s="50">
        <f t="shared" si="100"/>
        <v>39480</v>
      </c>
      <c r="M125" s="50">
        <f t="shared" si="100"/>
        <v>41180</v>
      </c>
      <c r="N125" s="50">
        <f t="shared" si="100"/>
        <v>42880</v>
      </c>
      <c r="O125" s="50">
        <f t="shared" si="100"/>
        <v>44580</v>
      </c>
      <c r="P125" s="50">
        <f t="shared" si="100"/>
        <v>46280</v>
      </c>
      <c r="Q125" s="50">
        <f t="shared" si="100"/>
        <v>47980</v>
      </c>
      <c r="R125" s="50">
        <f t="shared" si="100"/>
        <v>49680</v>
      </c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21" customHeight="1">
      <c r="A126" s="4"/>
      <c r="B126" s="46" t="s">
        <v>362</v>
      </c>
      <c r="C126" s="45" t="s">
        <v>342</v>
      </c>
      <c r="D126" s="50">
        <v>40000</v>
      </c>
      <c r="E126" s="50">
        <f>D126+2600</f>
        <v>42600</v>
      </c>
      <c r="F126" s="50">
        <f aca="true" t="shared" si="101" ref="F126:R126">E126+2600</f>
        <v>45200</v>
      </c>
      <c r="G126" s="50">
        <f t="shared" si="101"/>
        <v>47800</v>
      </c>
      <c r="H126" s="50">
        <f t="shared" si="101"/>
        <v>50400</v>
      </c>
      <c r="I126" s="50">
        <f t="shared" si="101"/>
        <v>53000</v>
      </c>
      <c r="J126" s="50">
        <f t="shared" si="101"/>
        <v>55600</v>
      </c>
      <c r="K126" s="50">
        <f t="shared" si="101"/>
        <v>58200</v>
      </c>
      <c r="L126" s="50">
        <f t="shared" si="101"/>
        <v>60800</v>
      </c>
      <c r="M126" s="50">
        <f t="shared" si="101"/>
        <v>63400</v>
      </c>
      <c r="N126" s="50">
        <f t="shared" si="101"/>
        <v>66000</v>
      </c>
      <c r="O126" s="50">
        <f t="shared" si="101"/>
        <v>68600</v>
      </c>
      <c r="P126" s="50">
        <f t="shared" si="101"/>
        <v>71200</v>
      </c>
      <c r="Q126" s="50">
        <f t="shared" si="101"/>
        <v>73800</v>
      </c>
      <c r="R126" s="50">
        <f t="shared" si="101"/>
        <v>76400</v>
      </c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21" customHeight="1">
      <c r="A127" s="4"/>
      <c r="B127" s="46" t="s">
        <v>387</v>
      </c>
      <c r="C127" s="45" t="s">
        <v>368</v>
      </c>
      <c r="D127" s="50">
        <v>51885</v>
      </c>
      <c r="E127" s="50">
        <f>D127+3375</f>
        <v>55260</v>
      </c>
      <c r="F127" s="50">
        <f aca="true" t="shared" si="102" ref="F127:R127">E127+3375</f>
        <v>58635</v>
      </c>
      <c r="G127" s="50">
        <f t="shared" si="102"/>
        <v>62010</v>
      </c>
      <c r="H127" s="50">
        <f t="shared" si="102"/>
        <v>65385</v>
      </c>
      <c r="I127" s="50">
        <f t="shared" si="102"/>
        <v>68760</v>
      </c>
      <c r="J127" s="50">
        <f t="shared" si="102"/>
        <v>72135</v>
      </c>
      <c r="K127" s="50">
        <f t="shared" si="102"/>
        <v>75510</v>
      </c>
      <c r="L127" s="50">
        <f t="shared" si="102"/>
        <v>78885</v>
      </c>
      <c r="M127" s="50">
        <f t="shared" si="102"/>
        <v>82260</v>
      </c>
      <c r="N127" s="50">
        <f t="shared" si="102"/>
        <v>85635</v>
      </c>
      <c r="O127" s="50">
        <f t="shared" si="102"/>
        <v>89010</v>
      </c>
      <c r="P127" s="50">
        <f t="shared" si="102"/>
        <v>92385</v>
      </c>
      <c r="Q127" s="50">
        <f t="shared" si="102"/>
        <v>95760</v>
      </c>
      <c r="R127" s="52">
        <f t="shared" si="102"/>
        <v>99135</v>
      </c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21" customHeight="1">
      <c r="A128" s="4"/>
      <c r="B128" s="44" t="s">
        <v>411</v>
      </c>
      <c r="C128" s="45" t="s">
        <v>390</v>
      </c>
      <c r="D128" s="50">
        <v>63780</v>
      </c>
      <c r="E128" s="50">
        <f>D128+4150</f>
        <v>67930</v>
      </c>
      <c r="F128" s="50">
        <f aca="true" t="shared" si="103" ref="F128:R128">E128+4150</f>
        <v>72080</v>
      </c>
      <c r="G128" s="50">
        <f t="shared" si="103"/>
        <v>76230</v>
      </c>
      <c r="H128" s="50">
        <f t="shared" si="103"/>
        <v>80380</v>
      </c>
      <c r="I128" s="50">
        <f t="shared" si="103"/>
        <v>84530</v>
      </c>
      <c r="J128" s="50">
        <f t="shared" si="103"/>
        <v>88680</v>
      </c>
      <c r="K128" s="50">
        <f t="shared" si="103"/>
        <v>92830</v>
      </c>
      <c r="L128" s="50">
        <f t="shared" si="103"/>
        <v>96980</v>
      </c>
      <c r="M128" s="50">
        <f t="shared" si="103"/>
        <v>101130</v>
      </c>
      <c r="N128" s="50">
        <f t="shared" si="103"/>
        <v>105280</v>
      </c>
      <c r="O128" s="50">
        <f t="shared" si="103"/>
        <v>109430</v>
      </c>
      <c r="P128" s="50">
        <f t="shared" si="103"/>
        <v>113580</v>
      </c>
      <c r="Q128" s="50">
        <f t="shared" si="103"/>
        <v>117730</v>
      </c>
      <c r="R128" s="50">
        <f t="shared" si="103"/>
        <v>121880</v>
      </c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21" customHeight="1">
      <c r="A129" s="4"/>
      <c r="B129" s="44" t="s">
        <v>429</v>
      </c>
      <c r="C129" s="45" t="s">
        <v>413</v>
      </c>
      <c r="D129" s="51">
        <v>76720</v>
      </c>
      <c r="E129" s="51">
        <f>D129+5000</f>
        <v>81720</v>
      </c>
      <c r="F129" s="51">
        <f aca="true" t="shared" si="104" ref="F129:R129">E129+5000</f>
        <v>86720</v>
      </c>
      <c r="G129" s="51">
        <f t="shared" si="104"/>
        <v>91720</v>
      </c>
      <c r="H129" s="51">
        <f t="shared" si="104"/>
        <v>96720</v>
      </c>
      <c r="I129" s="51">
        <f t="shared" si="104"/>
        <v>101720</v>
      </c>
      <c r="J129" s="51">
        <f t="shared" si="104"/>
        <v>106720</v>
      </c>
      <c r="K129" s="51">
        <f t="shared" si="104"/>
        <v>111720</v>
      </c>
      <c r="L129" s="51">
        <f t="shared" si="104"/>
        <v>116720</v>
      </c>
      <c r="M129" s="51">
        <f t="shared" si="104"/>
        <v>121720</v>
      </c>
      <c r="N129" s="51">
        <f t="shared" si="104"/>
        <v>126720</v>
      </c>
      <c r="O129" s="51">
        <f t="shared" si="104"/>
        <v>131720</v>
      </c>
      <c r="P129" s="51">
        <f t="shared" si="104"/>
        <v>136720</v>
      </c>
      <c r="Q129" s="51">
        <f t="shared" si="104"/>
        <v>141720</v>
      </c>
      <c r="R129" s="51">
        <f t="shared" si="104"/>
        <v>146720</v>
      </c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</row>
    <row r="130" spans="1:34" ht="17.25" customHeight="1">
      <c r="A130" s="4"/>
      <c r="B130" s="65" t="s">
        <v>62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6"/>
    </row>
    <row r="131" spans="1:34" ht="21" customHeight="1">
      <c r="A131" s="4"/>
      <c r="B131" s="44" t="s">
        <v>366</v>
      </c>
      <c r="C131" s="45" t="s">
        <v>319</v>
      </c>
      <c r="D131" s="50">
        <v>27680</v>
      </c>
      <c r="E131" s="50">
        <f>D131+1985</f>
        <v>29665</v>
      </c>
      <c r="F131" s="50">
        <f aca="true" t="shared" si="105" ref="F131:R131">E131+1985</f>
        <v>31650</v>
      </c>
      <c r="G131" s="50">
        <f t="shared" si="105"/>
        <v>33635</v>
      </c>
      <c r="H131" s="50">
        <f t="shared" si="105"/>
        <v>35620</v>
      </c>
      <c r="I131" s="50">
        <f t="shared" si="105"/>
        <v>37605</v>
      </c>
      <c r="J131" s="50">
        <f t="shared" si="105"/>
        <v>39590</v>
      </c>
      <c r="K131" s="50">
        <f t="shared" si="105"/>
        <v>41575</v>
      </c>
      <c r="L131" s="50">
        <f t="shared" si="105"/>
        <v>43560</v>
      </c>
      <c r="M131" s="50">
        <f t="shared" si="105"/>
        <v>45545</v>
      </c>
      <c r="N131" s="50">
        <f t="shared" si="105"/>
        <v>47530</v>
      </c>
      <c r="O131" s="50">
        <f t="shared" si="105"/>
        <v>49515</v>
      </c>
      <c r="P131" s="50">
        <f t="shared" si="105"/>
        <v>51500</v>
      </c>
      <c r="Q131" s="50">
        <f t="shared" si="105"/>
        <v>53485</v>
      </c>
      <c r="R131" s="50">
        <f t="shared" si="105"/>
        <v>55470</v>
      </c>
      <c r="S131" s="88" t="s">
        <v>440</v>
      </c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</row>
    <row r="132" spans="1:34" ht="21" customHeight="1">
      <c r="A132" s="4"/>
      <c r="B132" s="44" t="s">
        <v>363</v>
      </c>
      <c r="C132" s="45" t="s">
        <v>342</v>
      </c>
      <c r="D132" s="50">
        <v>43000</v>
      </c>
      <c r="E132" s="50">
        <f>D132+3050</f>
        <v>46050</v>
      </c>
      <c r="F132" s="50">
        <f aca="true" t="shared" si="106" ref="F132:R132">E132+3050</f>
        <v>49100</v>
      </c>
      <c r="G132" s="50">
        <f t="shared" si="106"/>
        <v>52150</v>
      </c>
      <c r="H132" s="50">
        <f t="shared" si="106"/>
        <v>55200</v>
      </c>
      <c r="I132" s="50">
        <f t="shared" si="106"/>
        <v>58250</v>
      </c>
      <c r="J132" s="50">
        <f t="shared" si="106"/>
        <v>61300</v>
      </c>
      <c r="K132" s="50">
        <f t="shared" si="106"/>
        <v>64350</v>
      </c>
      <c r="L132" s="50">
        <f t="shared" si="106"/>
        <v>67400</v>
      </c>
      <c r="M132" s="50">
        <f t="shared" si="106"/>
        <v>70450</v>
      </c>
      <c r="N132" s="50">
        <f t="shared" si="106"/>
        <v>73500</v>
      </c>
      <c r="O132" s="50">
        <f t="shared" si="106"/>
        <v>76550</v>
      </c>
      <c r="P132" s="50">
        <f t="shared" si="106"/>
        <v>79600</v>
      </c>
      <c r="Q132" s="50">
        <f t="shared" si="106"/>
        <v>82650</v>
      </c>
      <c r="R132" s="50">
        <f t="shared" si="106"/>
        <v>85700</v>
      </c>
      <c r="S132" s="88" t="s">
        <v>441</v>
      </c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</row>
    <row r="133" spans="1:34" ht="21" customHeight="1">
      <c r="A133" s="4"/>
      <c r="B133" s="44" t="s">
        <v>388</v>
      </c>
      <c r="C133" s="45" t="s">
        <v>368</v>
      </c>
      <c r="D133" s="50">
        <v>55755</v>
      </c>
      <c r="E133" s="50">
        <f>D133+3960</f>
        <v>59715</v>
      </c>
      <c r="F133" s="50">
        <f aca="true" t="shared" si="107" ref="F133:R133">E133+3960</f>
        <v>63675</v>
      </c>
      <c r="G133" s="50">
        <f t="shared" si="107"/>
        <v>67635</v>
      </c>
      <c r="H133" s="50">
        <f t="shared" si="107"/>
        <v>71595</v>
      </c>
      <c r="I133" s="50">
        <f t="shared" si="107"/>
        <v>75555</v>
      </c>
      <c r="J133" s="50">
        <f t="shared" si="107"/>
        <v>79515</v>
      </c>
      <c r="K133" s="50">
        <f t="shared" si="107"/>
        <v>83475</v>
      </c>
      <c r="L133" s="50">
        <f t="shared" si="107"/>
        <v>87435</v>
      </c>
      <c r="M133" s="50">
        <f t="shared" si="107"/>
        <v>91395</v>
      </c>
      <c r="N133" s="50">
        <f t="shared" si="107"/>
        <v>95355</v>
      </c>
      <c r="O133" s="50">
        <f t="shared" si="107"/>
        <v>99315</v>
      </c>
      <c r="P133" s="50">
        <f t="shared" si="107"/>
        <v>103275</v>
      </c>
      <c r="Q133" s="50">
        <f t="shared" si="107"/>
        <v>107235</v>
      </c>
      <c r="R133" s="50">
        <f t="shared" si="107"/>
        <v>111195</v>
      </c>
      <c r="S133" s="88" t="s">
        <v>442</v>
      </c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</row>
    <row r="134" spans="1:34" ht="21" customHeight="1">
      <c r="A134" s="4"/>
      <c r="B134" s="44" t="s">
        <v>412</v>
      </c>
      <c r="C134" s="45" t="s">
        <v>390</v>
      </c>
      <c r="D134" s="50">
        <v>68540</v>
      </c>
      <c r="E134" s="50">
        <f>D134+4870</f>
        <v>73410</v>
      </c>
      <c r="F134" s="50">
        <f aca="true" t="shared" si="108" ref="F134:R134">E134+4870</f>
        <v>78280</v>
      </c>
      <c r="G134" s="50">
        <f t="shared" si="108"/>
        <v>83150</v>
      </c>
      <c r="H134" s="50">
        <f t="shared" si="108"/>
        <v>88020</v>
      </c>
      <c r="I134" s="50">
        <f t="shared" si="108"/>
        <v>92890</v>
      </c>
      <c r="J134" s="50">
        <f t="shared" si="108"/>
        <v>97760</v>
      </c>
      <c r="K134" s="50">
        <f t="shared" si="108"/>
        <v>102630</v>
      </c>
      <c r="L134" s="50">
        <f t="shared" si="108"/>
        <v>107500</v>
      </c>
      <c r="M134" s="50">
        <f t="shared" si="108"/>
        <v>112370</v>
      </c>
      <c r="N134" s="50">
        <f t="shared" si="108"/>
        <v>117240</v>
      </c>
      <c r="O134" s="50">
        <f t="shared" si="108"/>
        <v>122110</v>
      </c>
      <c r="P134" s="50">
        <f t="shared" si="108"/>
        <v>126980</v>
      </c>
      <c r="Q134" s="50">
        <f t="shared" si="108"/>
        <v>131850</v>
      </c>
      <c r="R134" s="50">
        <f t="shared" si="108"/>
        <v>136720</v>
      </c>
      <c r="S134" s="88" t="s">
        <v>443</v>
      </c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</row>
    <row r="135" spans="1:34" ht="21" customHeight="1">
      <c r="A135" s="4"/>
      <c r="B135" s="44" t="s">
        <v>436</v>
      </c>
      <c r="C135" s="45" t="s">
        <v>413</v>
      </c>
      <c r="D135" s="51">
        <v>82380</v>
      </c>
      <c r="E135" s="51">
        <f>D135+5865</f>
        <v>88245</v>
      </c>
      <c r="F135" s="51">
        <f aca="true" t="shared" si="109" ref="F135:R135">E135+5865</f>
        <v>94110</v>
      </c>
      <c r="G135" s="51">
        <f t="shared" si="109"/>
        <v>99975</v>
      </c>
      <c r="H135" s="51">
        <f t="shared" si="109"/>
        <v>105840</v>
      </c>
      <c r="I135" s="51">
        <f t="shared" si="109"/>
        <v>111705</v>
      </c>
      <c r="J135" s="51">
        <f t="shared" si="109"/>
        <v>117570</v>
      </c>
      <c r="K135" s="51">
        <f t="shared" si="109"/>
        <v>123435</v>
      </c>
      <c r="L135" s="51">
        <f t="shared" si="109"/>
        <v>129300</v>
      </c>
      <c r="M135" s="51">
        <f t="shared" si="109"/>
        <v>135165</v>
      </c>
      <c r="N135" s="51">
        <f t="shared" si="109"/>
        <v>141030</v>
      </c>
      <c r="O135" s="51">
        <f t="shared" si="109"/>
        <v>146895</v>
      </c>
      <c r="P135" s="51">
        <f t="shared" si="109"/>
        <v>152760</v>
      </c>
      <c r="Q135" s="51">
        <f t="shared" si="109"/>
        <v>158625</v>
      </c>
      <c r="R135" s="51">
        <f t="shared" si="109"/>
        <v>164490</v>
      </c>
      <c r="S135" s="88" t="s">
        <v>444</v>
      </c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</row>
    <row r="136" spans="2:34" ht="12.75" customHeight="1">
      <c r="B136" s="84" t="s">
        <v>437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</row>
    <row r="137" spans="2:34" ht="12.75" customHeight="1">
      <c r="B137" s="84" t="s">
        <v>438</v>
      </c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</row>
    <row r="138" spans="2:34" ht="12.75" customHeight="1">
      <c r="B138" s="84" t="s">
        <v>439</v>
      </c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</row>
    <row r="139" spans="19:34" ht="17.25"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</row>
    <row r="142" ht="18">
      <c r="R142" s="85"/>
    </row>
  </sheetData>
  <sheetProtection/>
  <mergeCells count="36">
    <mergeCell ref="S138:AH138"/>
    <mergeCell ref="S139:AH139"/>
    <mergeCell ref="S133:AH133"/>
    <mergeCell ref="S131:AH131"/>
    <mergeCell ref="S132:AH132"/>
    <mergeCell ref="S134:AH134"/>
    <mergeCell ref="S135:AH135"/>
    <mergeCell ref="S136:AH136"/>
    <mergeCell ref="S137:AH137"/>
    <mergeCell ref="B1:AH1"/>
    <mergeCell ref="B2:AH2"/>
    <mergeCell ref="B118:AH118"/>
    <mergeCell ref="B124:AH124"/>
    <mergeCell ref="B130:AH130"/>
    <mergeCell ref="B3:B4"/>
    <mergeCell ref="C3:C4"/>
    <mergeCell ref="B82:AH82"/>
    <mergeCell ref="B88:AH88"/>
    <mergeCell ref="B94:AH94"/>
    <mergeCell ref="B40:AH40"/>
    <mergeCell ref="B100:AH100"/>
    <mergeCell ref="B106:AH106"/>
    <mergeCell ref="B112:AH112"/>
    <mergeCell ref="B46:AH46"/>
    <mergeCell ref="B52:AH52"/>
    <mergeCell ref="B58:AH58"/>
    <mergeCell ref="B64:AH64"/>
    <mergeCell ref="B70:AH70"/>
    <mergeCell ref="B76:AH76"/>
    <mergeCell ref="D3:AH3"/>
    <mergeCell ref="B10:AH10"/>
    <mergeCell ref="B16:AH16"/>
    <mergeCell ref="B22:AH22"/>
    <mergeCell ref="B28:AH28"/>
    <mergeCell ref="B34:AH34"/>
  </mergeCells>
  <printOptions/>
  <pageMargins left="0.25" right="0.25" top="0.75" bottom="0.75" header="0.3" footer="0.3"/>
  <pageSetup horizontalDpi="600" verticalDpi="600" orientation="landscape" paperSize="5" scale="70" r:id="rId1"/>
  <headerFooter alignWithMargins="0">
    <oddFooter>&amp;RAbdul Waheed Rahat,
Junior Clerk (B-11) @ GGHS, School Fatima Jinnah Nawabshah @ Shaheed Benazirabad
Ph: 0244-9370316 Mob: 0300-3220990 Emai. rahatfj@gmail.com</oddFooter>
  </headerFooter>
  <rowBreaks count="2" manualBreakCount="2">
    <brk id="33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H446"/>
  <sheetViews>
    <sheetView zoomScalePageLayoutView="0" workbookViewId="0" topLeftCell="C10">
      <selection activeCell="F4" sqref="F4"/>
    </sheetView>
  </sheetViews>
  <sheetFormatPr defaultColWidth="10.421875" defaultRowHeight="42.75" customHeight="1"/>
  <cols>
    <col min="1" max="1" width="13.28125" style="5" customWidth="1"/>
    <col min="2" max="2" width="28.28125" style="9" customWidth="1"/>
    <col min="3" max="3" width="10.421875" style="5" customWidth="1"/>
    <col min="4" max="34" width="6.421875" style="5" customWidth="1"/>
    <col min="35" max="35" width="10.421875" style="10" customWidth="1"/>
    <col min="36" max="16384" width="10.421875" style="5" customWidth="1"/>
  </cols>
  <sheetData>
    <row r="1" spans="2:34" ht="37.5" customHeight="1">
      <c r="B1" s="77" t="s">
        <v>263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9"/>
    </row>
    <row r="2" spans="2:34" ht="37.5" customHeight="1">
      <c r="B2" s="80" t="s">
        <v>264</v>
      </c>
      <c r="C2" s="75" t="s">
        <v>27</v>
      </c>
      <c r="D2" s="77" t="s">
        <v>265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9"/>
    </row>
    <row r="3" spans="2:34" ht="37.5" customHeight="1">
      <c r="B3" s="81"/>
      <c r="C3" s="76"/>
      <c r="D3" s="7">
        <v>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>
        <v>12</v>
      </c>
      <c r="Q3" s="7">
        <v>13</v>
      </c>
      <c r="R3" s="7">
        <v>14</v>
      </c>
      <c r="S3" s="7">
        <v>15</v>
      </c>
      <c r="T3" s="7">
        <v>16</v>
      </c>
      <c r="U3" s="7">
        <v>17</v>
      </c>
      <c r="V3" s="7">
        <v>18</v>
      </c>
      <c r="W3" s="7">
        <v>19</v>
      </c>
      <c r="X3" s="7">
        <v>20</v>
      </c>
      <c r="Y3" s="7">
        <v>21</v>
      </c>
      <c r="Z3" s="7">
        <v>22</v>
      </c>
      <c r="AA3" s="7">
        <v>23</v>
      </c>
      <c r="AB3" s="7">
        <v>24</v>
      </c>
      <c r="AC3" s="7">
        <v>25</v>
      </c>
      <c r="AD3" s="7">
        <v>26</v>
      </c>
      <c r="AE3" s="7">
        <v>27</v>
      </c>
      <c r="AF3" s="7">
        <v>28</v>
      </c>
      <c r="AG3" s="7">
        <v>29</v>
      </c>
      <c r="AH3" s="6">
        <v>30</v>
      </c>
    </row>
    <row r="4" spans="2:34" ht="37.5" customHeight="1">
      <c r="B4" s="18" t="s">
        <v>25</v>
      </c>
      <c r="C4" s="7" t="s">
        <v>24</v>
      </c>
      <c r="D4" s="7">
        <v>100</v>
      </c>
      <c r="E4" s="7">
        <v>102</v>
      </c>
      <c r="F4" s="7">
        <v>104</v>
      </c>
      <c r="G4" s="7">
        <v>106</v>
      </c>
      <c r="H4" s="7">
        <v>108</v>
      </c>
      <c r="I4" s="7">
        <v>110</v>
      </c>
      <c r="J4" s="7">
        <v>112</v>
      </c>
      <c r="K4" s="7">
        <v>114</v>
      </c>
      <c r="L4" s="7">
        <v>116</v>
      </c>
      <c r="M4" s="7">
        <v>119</v>
      </c>
      <c r="N4" s="7">
        <v>122</v>
      </c>
      <c r="O4" s="7">
        <v>125</v>
      </c>
      <c r="P4" s="7">
        <v>128</v>
      </c>
      <c r="Q4" s="7">
        <v>131</v>
      </c>
      <c r="R4" s="7">
        <v>134</v>
      </c>
      <c r="S4" s="7">
        <v>137</v>
      </c>
      <c r="T4" s="7">
        <v>140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2:34" ht="37.5" customHeight="1">
      <c r="B5" s="82" t="s">
        <v>23</v>
      </c>
      <c r="C5" s="75" t="s">
        <v>22</v>
      </c>
      <c r="D5" s="7">
        <v>250</v>
      </c>
      <c r="E5" s="7">
        <f aca="true" t="shared" si="0" ref="E5:J5">D5+5</f>
        <v>255</v>
      </c>
      <c r="F5" s="7">
        <f t="shared" si="0"/>
        <v>260</v>
      </c>
      <c r="G5" s="7">
        <f t="shared" si="0"/>
        <v>265</v>
      </c>
      <c r="H5" s="7">
        <f t="shared" si="0"/>
        <v>270</v>
      </c>
      <c r="I5" s="7">
        <f t="shared" si="0"/>
        <v>275</v>
      </c>
      <c r="J5" s="7">
        <f t="shared" si="0"/>
        <v>280</v>
      </c>
      <c r="K5" s="7">
        <v>286</v>
      </c>
      <c r="L5" s="7">
        <f>K5+6</f>
        <v>292</v>
      </c>
      <c r="M5" s="7">
        <f aca="true" t="shared" si="1" ref="M5:T5">L5+6</f>
        <v>298</v>
      </c>
      <c r="N5" s="7">
        <f t="shared" si="1"/>
        <v>304</v>
      </c>
      <c r="O5" s="7">
        <f t="shared" si="1"/>
        <v>310</v>
      </c>
      <c r="P5" s="7">
        <f t="shared" si="1"/>
        <v>316</v>
      </c>
      <c r="Q5" s="7">
        <f t="shared" si="1"/>
        <v>322</v>
      </c>
      <c r="R5" s="7">
        <f t="shared" si="1"/>
        <v>328</v>
      </c>
      <c r="S5" s="7">
        <f t="shared" si="1"/>
        <v>334</v>
      </c>
      <c r="T5" s="7">
        <f t="shared" si="1"/>
        <v>340</v>
      </c>
      <c r="U5" s="7">
        <v>347</v>
      </c>
      <c r="V5" s="7">
        <v>354</v>
      </c>
      <c r="W5" s="7">
        <v>361</v>
      </c>
      <c r="X5" s="7">
        <v>368</v>
      </c>
      <c r="Y5" s="7">
        <v>375</v>
      </c>
      <c r="Z5" s="19"/>
      <c r="AA5" s="19"/>
      <c r="AB5" s="19"/>
      <c r="AC5" s="19"/>
      <c r="AD5" s="19"/>
      <c r="AE5" s="19"/>
      <c r="AF5" s="19"/>
      <c r="AG5" s="19"/>
      <c r="AH5" s="19"/>
    </row>
    <row r="6" spans="2:34" ht="37.5" customHeight="1">
      <c r="B6" s="81"/>
      <c r="C6" s="76"/>
      <c r="D6" s="7">
        <v>250</v>
      </c>
      <c r="E6" s="7">
        <v>250</v>
      </c>
      <c r="F6" s="7">
        <v>250</v>
      </c>
      <c r="G6" s="7">
        <v>250</v>
      </c>
      <c r="H6" s="7">
        <v>250</v>
      </c>
      <c r="I6" s="7">
        <v>250</v>
      </c>
      <c r="J6" s="7">
        <v>250</v>
      </c>
      <c r="K6" s="7">
        <v>250</v>
      </c>
      <c r="L6" s="7">
        <v>250</v>
      </c>
      <c r="M6" s="7">
        <v>255</v>
      </c>
      <c r="N6" s="7">
        <v>260</v>
      </c>
      <c r="O6" s="7">
        <v>260</v>
      </c>
      <c r="P6" s="7">
        <v>265</v>
      </c>
      <c r="Q6" s="7">
        <v>270</v>
      </c>
      <c r="R6" s="7">
        <v>270</v>
      </c>
      <c r="S6" s="7">
        <v>275</v>
      </c>
      <c r="T6" s="7">
        <v>275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2:34" ht="37.5" customHeight="1">
      <c r="B7" s="18" t="s">
        <v>21</v>
      </c>
      <c r="C7" s="75" t="s">
        <v>19</v>
      </c>
      <c r="D7" s="7">
        <v>440</v>
      </c>
      <c r="E7" s="7">
        <f>D7+10</f>
        <v>450</v>
      </c>
      <c r="F7" s="7">
        <f aca="true" t="shared" si="2" ref="F7:X7">E7+10</f>
        <v>460</v>
      </c>
      <c r="G7" s="7">
        <f t="shared" si="2"/>
        <v>470</v>
      </c>
      <c r="H7" s="7">
        <f t="shared" si="2"/>
        <v>480</v>
      </c>
      <c r="I7" s="7">
        <f t="shared" si="2"/>
        <v>490</v>
      </c>
      <c r="J7" s="7">
        <f t="shared" si="2"/>
        <v>500</v>
      </c>
      <c r="K7" s="7">
        <f t="shared" si="2"/>
        <v>510</v>
      </c>
      <c r="L7" s="7">
        <f t="shared" si="2"/>
        <v>520</v>
      </c>
      <c r="M7" s="7">
        <f t="shared" si="2"/>
        <v>530</v>
      </c>
      <c r="N7" s="7">
        <f t="shared" si="2"/>
        <v>540</v>
      </c>
      <c r="O7" s="7">
        <f t="shared" si="2"/>
        <v>550</v>
      </c>
      <c r="P7" s="7">
        <f t="shared" si="2"/>
        <v>560</v>
      </c>
      <c r="Q7" s="7">
        <f t="shared" si="2"/>
        <v>570</v>
      </c>
      <c r="R7" s="7">
        <f t="shared" si="2"/>
        <v>580</v>
      </c>
      <c r="S7" s="7">
        <f t="shared" si="2"/>
        <v>590</v>
      </c>
      <c r="T7" s="7">
        <f t="shared" si="2"/>
        <v>600</v>
      </c>
      <c r="U7" s="7">
        <f t="shared" si="2"/>
        <v>610</v>
      </c>
      <c r="V7" s="7">
        <f t="shared" si="2"/>
        <v>620</v>
      </c>
      <c r="W7" s="7">
        <f t="shared" si="2"/>
        <v>630</v>
      </c>
      <c r="X7" s="7">
        <f t="shared" si="2"/>
        <v>640</v>
      </c>
      <c r="Y7" s="7">
        <v>640</v>
      </c>
      <c r="Z7" s="19"/>
      <c r="AA7" s="19"/>
      <c r="AB7" s="19"/>
      <c r="AC7" s="19"/>
      <c r="AD7" s="19"/>
      <c r="AE7" s="19"/>
      <c r="AF7" s="19"/>
      <c r="AG7" s="19"/>
      <c r="AH7" s="19"/>
    </row>
    <row r="8" spans="2:34" ht="37.5" customHeight="1">
      <c r="B8" s="18" t="s">
        <v>20</v>
      </c>
      <c r="C8" s="76"/>
      <c r="D8" s="7">
        <v>470</v>
      </c>
      <c r="E8" s="7">
        <v>480</v>
      </c>
      <c r="F8" s="7">
        <v>480</v>
      </c>
      <c r="G8" s="7">
        <v>490</v>
      </c>
      <c r="H8" s="7">
        <v>490</v>
      </c>
      <c r="I8" s="7">
        <v>500</v>
      </c>
      <c r="J8" s="7">
        <v>510</v>
      </c>
      <c r="K8" s="7">
        <v>510</v>
      </c>
      <c r="L8" s="7">
        <v>520</v>
      </c>
      <c r="M8" s="7">
        <v>530</v>
      </c>
      <c r="N8" s="7">
        <v>530</v>
      </c>
      <c r="O8" s="7">
        <v>540</v>
      </c>
      <c r="P8" s="7">
        <v>550</v>
      </c>
      <c r="Q8" s="7">
        <v>560</v>
      </c>
      <c r="R8" s="7">
        <v>560</v>
      </c>
      <c r="S8" s="7">
        <v>570</v>
      </c>
      <c r="T8" s="7">
        <v>580</v>
      </c>
      <c r="U8" s="7">
        <v>590</v>
      </c>
      <c r="V8" s="7">
        <v>600</v>
      </c>
      <c r="W8" s="7">
        <v>620</v>
      </c>
      <c r="X8" s="7">
        <v>630</v>
      </c>
      <c r="Y8" s="7">
        <v>640</v>
      </c>
      <c r="Z8" s="19"/>
      <c r="AA8" s="19"/>
      <c r="AB8" s="19"/>
      <c r="AC8" s="19"/>
      <c r="AD8" s="19"/>
      <c r="AE8" s="19"/>
      <c r="AF8" s="19"/>
      <c r="AG8" s="19"/>
      <c r="AH8" s="19"/>
    </row>
    <row r="9" spans="2:34" ht="37.5" customHeight="1">
      <c r="B9" s="18" t="s">
        <v>13</v>
      </c>
      <c r="C9" s="7" t="s">
        <v>18</v>
      </c>
      <c r="D9" s="7">
        <v>59</v>
      </c>
      <c r="E9" s="7">
        <v>61</v>
      </c>
      <c r="F9" s="7">
        <v>62</v>
      </c>
      <c r="G9" s="7">
        <v>63</v>
      </c>
      <c r="H9" s="7">
        <v>65</v>
      </c>
      <c r="I9" s="7">
        <v>66</v>
      </c>
      <c r="J9" s="7">
        <v>68</v>
      </c>
      <c r="K9" s="7">
        <v>69</v>
      </c>
      <c r="L9" s="7">
        <v>70</v>
      </c>
      <c r="M9" s="7">
        <v>72</v>
      </c>
      <c r="N9" s="7">
        <v>73</v>
      </c>
      <c r="O9" s="7">
        <v>74</v>
      </c>
      <c r="P9" s="7">
        <v>76</v>
      </c>
      <c r="Q9" s="7">
        <v>77</v>
      </c>
      <c r="R9" s="7">
        <v>78</v>
      </c>
      <c r="S9" s="7">
        <v>80</v>
      </c>
      <c r="T9" s="7">
        <v>81</v>
      </c>
      <c r="U9" s="7">
        <v>82</v>
      </c>
      <c r="V9" s="7">
        <v>84</v>
      </c>
      <c r="W9" s="7">
        <v>85</v>
      </c>
      <c r="X9" s="7">
        <v>86</v>
      </c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2:34" ht="37.5" customHeight="1">
      <c r="B10" s="18" t="s">
        <v>13</v>
      </c>
      <c r="C10" s="7" t="s">
        <v>17</v>
      </c>
      <c r="D10" s="7">
        <v>79</v>
      </c>
      <c r="E10" s="7">
        <v>81</v>
      </c>
      <c r="F10" s="7">
        <v>83</v>
      </c>
      <c r="G10" s="7">
        <v>85</v>
      </c>
      <c r="H10" s="7">
        <v>86</v>
      </c>
      <c r="I10" s="7">
        <v>88</v>
      </c>
      <c r="J10" s="7">
        <v>90</v>
      </c>
      <c r="K10" s="7">
        <v>92</v>
      </c>
      <c r="L10" s="7">
        <v>94</v>
      </c>
      <c r="M10" s="7">
        <v>95</v>
      </c>
      <c r="N10" s="7">
        <v>97</v>
      </c>
      <c r="O10" s="7">
        <v>99</v>
      </c>
      <c r="P10" s="7">
        <v>101</v>
      </c>
      <c r="Q10" s="7">
        <v>103</v>
      </c>
      <c r="R10" s="7">
        <v>104</v>
      </c>
      <c r="S10" s="7">
        <v>106</v>
      </c>
      <c r="T10" s="7">
        <v>108</v>
      </c>
      <c r="U10" s="7">
        <v>110</v>
      </c>
      <c r="V10" s="7">
        <v>112</v>
      </c>
      <c r="W10" s="7">
        <v>113</v>
      </c>
      <c r="X10" s="7">
        <v>115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2:34" ht="37.5" customHeight="1">
      <c r="B11" s="18" t="s">
        <v>16</v>
      </c>
      <c r="C11" s="7" t="s">
        <v>15</v>
      </c>
      <c r="D11" s="7">
        <v>600</v>
      </c>
      <c r="E11" s="7">
        <f>D11+13</f>
        <v>613</v>
      </c>
      <c r="F11" s="7">
        <f aca="true" t="shared" si="3" ref="F11:X11">E11+13</f>
        <v>626</v>
      </c>
      <c r="G11" s="7">
        <f t="shared" si="3"/>
        <v>639</v>
      </c>
      <c r="H11" s="7">
        <f t="shared" si="3"/>
        <v>652</v>
      </c>
      <c r="I11" s="7">
        <f t="shared" si="3"/>
        <v>665</v>
      </c>
      <c r="J11" s="7">
        <f t="shared" si="3"/>
        <v>678</v>
      </c>
      <c r="K11" s="7">
        <f t="shared" si="3"/>
        <v>691</v>
      </c>
      <c r="L11" s="7">
        <f t="shared" si="3"/>
        <v>704</v>
      </c>
      <c r="M11" s="7">
        <f t="shared" si="3"/>
        <v>717</v>
      </c>
      <c r="N11" s="7">
        <f t="shared" si="3"/>
        <v>730</v>
      </c>
      <c r="O11" s="7">
        <f t="shared" si="3"/>
        <v>743</v>
      </c>
      <c r="P11" s="7">
        <f t="shared" si="3"/>
        <v>756</v>
      </c>
      <c r="Q11" s="7">
        <f t="shared" si="3"/>
        <v>769</v>
      </c>
      <c r="R11" s="7">
        <f t="shared" si="3"/>
        <v>782</v>
      </c>
      <c r="S11" s="7">
        <f t="shared" si="3"/>
        <v>795</v>
      </c>
      <c r="T11" s="7">
        <f t="shared" si="3"/>
        <v>808</v>
      </c>
      <c r="U11" s="7">
        <f t="shared" si="3"/>
        <v>821</v>
      </c>
      <c r="V11" s="7">
        <f t="shared" si="3"/>
        <v>834</v>
      </c>
      <c r="W11" s="7">
        <f t="shared" si="3"/>
        <v>847</v>
      </c>
      <c r="X11" s="7">
        <f t="shared" si="3"/>
        <v>860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2:34" ht="37.5" customHeight="1">
      <c r="B12" s="18" t="s">
        <v>13</v>
      </c>
      <c r="C12" s="21" t="s">
        <v>14</v>
      </c>
      <c r="D12" s="7">
        <v>17</v>
      </c>
      <c r="E12" s="7">
        <v>17</v>
      </c>
      <c r="F12" s="7">
        <v>18</v>
      </c>
      <c r="G12" s="7">
        <v>18</v>
      </c>
      <c r="H12" s="7">
        <v>18</v>
      </c>
      <c r="I12" s="7">
        <v>19</v>
      </c>
      <c r="J12" s="7">
        <v>19</v>
      </c>
      <c r="K12" s="7">
        <v>19</v>
      </c>
      <c r="L12" s="7">
        <v>20</v>
      </c>
      <c r="M12" s="7">
        <v>20</v>
      </c>
      <c r="N12" s="7">
        <v>20</v>
      </c>
      <c r="O12" s="7">
        <v>21</v>
      </c>
      <c r="P12" s="7">
        <v>21</v>
      </c>
      <c r="Q12" s="7">
        <v>22</v>
      </c>
      <c r="R12" s="7">
        <v>22</v>
      </c>
      <c r="S12" s="7">
        <v>22</v>
      </c>
      <c r="T12" s="7">
        <v>23</v>
      </c>
      <c r="U12" s="7">
        <v>23</v>
      </c>
      <c r="V12" s="7">
        <v>23</v>
      </c>
      <c r="W12" s="7">
        <v>24</v>
      </c>
      <c r="X12" s="7">
        <v>24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2:34" ht="37.5" customHeight="1">
      <c r="B13" s="18" t="s">
        <v>266</v>
      </c>
      <c r="C13" s="7" t="s">
        <v>12</v>
      </c>
      <c r="D13" s="7">
        <v>605</v>
      </c>
      <c r="E13" s="7">
        <f>D13+17</f>
        <v>622</v>
      </c>
      <c r="F13" s="7">
        <f aca="true" t="shared" si="4" ref="F13:S13">E13+17</f>
        <v>639</v>
      </c>
      <c r="G13" s="7">
        <f t="shared" si="4"/>
        <v>656</v>
      </c>
      <c r="H13" s="7">
        <f t="shared" si="4"/>
        <v>673</v>
      </c>
      <c r="I13" s="7">
        <f t="shared" si="4"/>
        <v>690</v>
      </c>
      <c r="J13" s="7">
        <f t="shared" si="4"/>
        <v>707</v>
      </c>
      <c r="K13" s="7">
        <f t="shared" si="4"/>
        <v>724</v>
      </c>
      <c r="L13" s="7">
        <f t="shared" si="4"/>
        <v>741</v>
      </c>
      <c r="M13" s="7">
        <f t="shared" si="4"/>
        <v>758</v>
      </c>
      <c r="N13" s="7">
        <f t="shared" si="4"/>
        <v>775</v>
      </c>
      <c r="O13" s="7">
        <f t="shared" si="4"/>
        <v>792</v>
      </c>
      <c r="P13" s="7">
        <f t="shared" si="4"/>
        <v>809</v>
      </c>
      <c r="Q13" s="7">
        <f t="shared" si="4"/>
        <v>826</v>
      </c>
      <c r="R13" s="7">
        <f t="shared" si="4"/>
        <v>843</v>
      </c>
      <c r="S13" s="7">
        <f t="shared" si="4"/>
        <v>860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2:34" ht="37.5" customHeight="1">
      <c r="B14" s="18" t="s">
        <v>267</v>
      </c>
      <c r="C14" s="75" t="s">
        <v>8</v>
      </c>
      <c r="D14" s="7">
        <v>1007</v>
      </c>
      <c r="E14" s="7">
        <v>1022</v>
      </c>
      <c r="F14" s="7">
        <v>1038</v>
      </c>
      <c r="G14" s="7">
        <v>1052</v>
      </c>
      <c r="H14" s="7">
        <v>1068</v>
      </c>
      <c r="I14" s="7">
        <v>1084</v>
      </c>
      <c r="J14" s="7">
        <v>1098</v>
      </c>
      <c r="K14" s="7">
        <v>1114</v>
      </c>
      <c r="L14" s="7">
        <v>1130</v>
      </c>
      <c r="M14" s="7">
        <v>1144</v>
      </c>
      <c r="N14" s="7">
        <v>1160</v>
      </c>
      <c r="O14" s="7">
        <v>1176</v>
      </c>
      <c r="P14" s="7">
        <v>1190</v>
      </c>
      <c r="Q14" s="7">
        <v>1207</v>
      </c>
      <c r="R14" s="7">
        <v>1221</v>
      </c>
      <c r="S14" s="7">
        <v>1236</v>
      </c>
      <c r="T14" s="7">
        <v>1252</v>
      </c>
      <c r="U14" s="7">
        <v>1267</v>
      </c>
      <c r="V14" s="7">
        <v>1282</v>
      </c>
      <c r="W14" s="7">
        <v>1298</v>
      </c>
      <c r="X14" s="7">
        <v>1313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2:34" ht="37.5" customHeight="1">
      <c r="B15" s="18" t="s">
        <v>10</v>
      </c>
      <c r="C15" s="76"/>
      <c r="D15" s="7">
        <v>1024</v>
      </c>
      <c r="E15" s="7">
        <v>1024</v>
      </c>
      <c r="F15" s="7">
        <v>1050</v>
      </c>
      <c r="G15" s="7">
        <v>1076</v>
      </c>
      <c r="H15" s="7">
        <v>1076</v>
      </c>
      <c r="I15" s="7">
        <v>1102</v>
      </c>
      <c r="J15" s="7">
        <v>1102</v>
      </c>
      <c r="K15" s="7">
        <v>1128</v>
      </c>
      <c r="L15" s="7">
        <v>1154</v>
      </c>
      <c r="M15" s="7">
        <v>1154</v>
      </c>
      <c r="N15" s="7">
        <v>1180</v>
      </c>
      <c r="O15" s="7">
        <v>1180</v>
      </c>
      <c r="P15" s="7">
        <v>1206</v>
      </c>
      <c r="Q15" s="7">
        <v>1232</v>
      </c>
      <c r="R15" s="7">
        <v>1232</v>
      </c>
      <c r="S15" s="7">
        <v>1258</v>
      </c>
      <c r="T15" s="7">
        <v>1258</v>
      </c>
      <c r="U15" s="7">
        <v>1284</v>
      </c>
      <c r="V15" s="7">
        <v>1284</v>
      </c>
      <c r="W15" s="7">
        <v>1310</v>
      </c>
      <c r="X15" s="7">
        <v>1310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2:34" ht="37.5" customHeight="1">
      <c r="B16" s="18" t="s">
        <v>6</v>
      </c>
      <c r="C16" s="7" t="s">
        <v>7</v>
      </c>
      <c r="D16" s="7">
        <v>1245</v>
      </c>
      <c r="E16" s="7">
        <f>D16+35</f>
        <v>1280</v>
      </c>
      <c r="F16" s="7">
        <f aca="true" t="shared" si="5" ref="F16:AH16">E16+35</f>
        <v>1315</v>
      </c>
      <c r="G16" s="7">
        <f t="shared" si="5"/>
        <v>1350</v>
      </c>
      <c r="H16" s="7">
        <f t="shared" si="5"/>
        <v>1385</v>
      </c>
      <c r="I16" s="7">
        <f t="shared" si="5"/>
        <v>1420</v>
      </c>
      <c r="J16" s="7">
        <f t="shared" si="5"/>
        <v>1455</v>
      </c>
      <c r="K16" s="7">
        <f t="shared" si="5"/>
        <v>1490</v>
      </c>
      <c r="L16" s="7">
        <f t="shared" si="5"/>
        <v>1525</v>
      </c>
      <c r="M16" s="7">
        <f t="shared" si="5"/>
        <v>1560</v>
      </c>
      <c r="N16" s="7">
        <f t="shared" si="5"/>
        <v>1595</v>
      </c>
      <c r="O16" s="7">
        <f t="shared" si="5"/>
        <v>1630</v>
      </c>
      <c r="P16" s="7">
        <f t="shared" si="5"/>
        <v>1665</v>
      </c>
      <c r="Q16" s="7">
        <f t="shared" si="5"/>
        <v>1700</v>
      </c>
      <c r="R16" s="7">
        <f t="shared" si="5"/>
        <v>1735</v>
      </c>
      <c r="S16" s="7">
        <f t="shared" si="5"/>
        <v>1770</v>
      </c>
      <c r="T16" s="7">
        <f t="shared" si="5"/>
        <v>1805</v>
      </c>
      <c r="U16" s="7">
        <f t="shared" si="5"/>
        <v>1840</v>
      </c>
      <c r="V16" s="7">
        <f t="shared" si="5"/>
        <v>1875</v>
      </c>
      <c r="W16" s="7">
        <f t="shared" si="5"/>
        <v>1910</v>
      </c>
      <c r="X16" s="7">
        <f t="shared" si="5"/>
        <v>1945</v>
      </c>
      <c r="Y16" s="7">
        <f t="shared" si="5"/>
        <v>1980</v>
      </c>
      <c r="Z16" s="7">
        <f t="shared" si="5"/>
        <v>2015</v>
      </c>
      <c r="AA16" s="7">
        <f t="shared" si="5"/>
        <v>2050</v>
      </c>
      <c r="AB16" s="7">
        <f t="shared" si="5"/>
        <v>2085</v>
      </c>
      <c r="AC16" s="7">
        <f t="shared" si="5"/>
        <v>2120</v>
      </c>
      <c r="AD16" s="7">
        <f t="shared" si="5"/>
        <v>2155</v>
      </c>
      <c r="AE16" s="7">
        <f t="shared" si="5"/>
        <v>2190</v>
      </c>
      <c r="AF16" s="7">
        <f t="shared" si="5"/>
        <v>2225</v>
      </c>
      <c r="AG16" s="7">
        <f t="shared" si="5"/>
        <v>2260</v>
      </c>
      <c r="AH16" s="6">
        <f t="shared" si="5"/>
        <v>2295</v>
      </c>
    </row>
    <row r="17" spans="2:34" ht="37.5" customHeight="1">
      <c r="B17" s="18" t="s">
        <v>4</v>
      </c>
      <c r="C17" s="7" t="s">
        <v>5</v>
      </c>
      <c r="D17" s="7">
        <v>1870</v>
      </c>
      <c r="E17" s="7">
        <f>D17+55</f>
        <v>1925</v>
      </c>
      <c r="F17" s="7">
        <f aca="true" t="shared" si="6" ref="F17:AH17">E17+55</f>
        <v>1980</v>
      </c>
      <c r="G17" s="7">
        <f t="shared" si="6"/>
        <v>2035</v>
      </c>
      <c r="H17" s="7">
        <f t="shared" si="6"/>
        <v>2090</v>
      </c>
      <c r="I17" s="7">
        <f t="shared" si="6"/>
        <v>2145</v>
      </c>
      <c r="J17" s="7">
        <f t="shared" si="6"/>
        <v>2200</v>
      </c>
      <c r="K17" s="7">
        <f t="shared" si="6"/>
        <v>2255</v>
      </c>
      <c r="L17" s="7">
        <f t="shared" si="6"/>
        <v>2310</v>
      </c>
      <c r="M17" s="7">
        <f t="shared" si="6"/>
        <v>2365</v>
      </c>
      <c r="N17" s="7">
        <f t="shared" si="6"/>
        <v>2420</v>
      </c>
      <c r="O17" s="7">
        <f t="shared" si="6"/>
        <v>2475</v>
      </c>
      <c r="P17" s="7">
        <f t="shared" si="6"/>
        <v>2530</v>
      </c>
      <c r="Q17" s="7">
        <f t="shared" si="6"/>
        <v>2585</v>
      </c>
      <c r="R17" s="7">
        <f t="shared" si="6"/>
        <v>2640</v>
      </c>
      <c r="S17" s="7">
        <f t="shared" si="6"/>
        <v>2695</v>
      </c>
      <c r="T17" s="7">
        <f t="shared" si="6"/>
        <v>2750</v>
      </c>
      <c r="U17" s="7">
        <f t="shared" si="6"/>
        <v>2805</v>
      </c>
      <c r="V17" s="7">
        <f t="shared" si="6"/>
        <v>2860</v>
      </c>
      <c r="W17" s="7">
        <f t="shared" si="6"/>
        <v>2915</v>
      </c>
      <c r="X17" s="7">
        <f t="shared" si="6"/>
        <v>2970</v>
      </c>
      <c r="Y17" s="7">
        <f t="shared" si="6"/>
        <v>3025</v>
      </c>
      <c r="Z17" s="7">
        <f t="shared" si="6"/>
        <v>3080</v>
      </c>
      <c r="AA17" s="7">
        <f t="shared" si="6"/>
        <v>3135</v>
      </c>
      <c r="AB17" s="7">
        <f t="shared" si="6"/>
        <v>3190</v>
      </c>
      <c r="AC17" s="7">
        <f t="shared" si="6"/>
        <v>3245</v>
      </c>
      <c r="AD17" s="7">
        <f t="shared" si="6"/>
        <v>3300</v>
      </c>
      <c r="AE17" s="7">
        <f t="shared" si="6"/>
        <v>3355</v>
      </c>
      <c r="AF17" s="7">
        <f t="shared" si="6"/>
        <v>3410</v>
      </c>
      <c r="AG17" s="7">
        <f t="shared" si="6"/>
        <v>3465</v>
      </c>
      <c r="AH17" s="6">
        <f t="shared" si="6"/>
        <v>3520</v>
      </c>
    </row>
    <row r="18" spans="2:34" ht="37.5" customHeight="1">
      <c r="B18" s="14" t="s">
        <v>0</v>
      </c>
      <c r="C18" s="15" t="s">
        <v>2</v>
      </c>
      <c r="D18" s="15">
        <v>2150</v>
      </c>
      <c r="E18" s="15">
        <f>D18+65</f>
        <v>2215</v>
      </c>
      <c r="F18" s="15">
        <f>E18+65</f>
        <v>2280</v>
      </c>
      <c r="G18" s="15">
        <f aca="true" t="shared" si="7" ref="G18:AH18">F18+65</f>
        <v>2345</v>
      </c>
      <c r="H18" s="15">
        <f t="shared" si="7"/>
        <v>2410</v>
      </c>
      <c r="I18" s="15">
        <f t="shared" si="7"/>
        <v>2475</v>
      </c>
      <c r="J18" s="15">
        <f t="shared" si="7"/>
        <v>2540</v>
      </c>
      <c r="K18" s="15">
        <f t="shared" si="7"/>
        <v>2605</v>
      </c>
      <c r="L18" s="15">
        <f t="shared" si="7"/>
        <v>2670</v>
      </c>
      <c r="M18" s="15">
        <f t="shared" si="7"/>
        <v>2735</v>
      </c>
      <c r="N18" s="15">
        <f t="shared" si="7"/>
        <v>2800</v>
      </c>
      <c r="O18" s="15">
        <f t="shared" si="7"/>
        <v>2865</v>
      </c>
      <c r="P18" s="15">
        <f t="shared" si="7"/>
        <v>2930</v>
      </c>
      <c r="Q18" s="15">
        <f t="shared" si="7"/>
        <v>2995</v>
      </c>
      <c r="R18" s="15">
        <f t="shared" si="7"/>
        <v>3060</v>
      </c>
      <c r="S18" s="15">
        <f t="shared" si="7"/>
        <v>3125</v>
      </c>
      <c r="T18" s="15">
        <f t="shared" si="7"/>
        <v>3190</v>
      </c>
      <c r="U18" s="15">
        <f t="shared" si="7"/>
        <v>3255</v>
      </c>
      <c r="V18" s="15">
        <f t="shared" si="7"/>
        <v>3320</v>
      </c>
      <c r="W18" s="15">
        <f t="shared" si="7"/>
        <v>3385</v>
      </c>
      <c r="X18" s="15">
        <f t="shared" si="7"/>
        <v>3450</v>
      </c>
      <c r="Y18" s="15">
        <f t="shared" si="7"/>
        <v>3515</v>
      </c>
      <c r="Z18" s="15">
        <f t="shared" si="7"/>
        <v>3580</v>
      </c>
      <c r="AA18" s="15">
        <f t="shared" si="7"/>
        <v>3645</v>
      </c>
      <c r="AB18" s="15">
        <f t="shared" si="7"/>
        <v>3710</v>
      </c>
      <c r="AC18" s="15">
        <f t="shared" si="7"/>
        <v>3775</v>
      </c>
      <c r="AD18" s="15">
        <f t="shared" si="7"/>
        <v>3840</v>
      </c>
      <c r="AE18" s="15">
        <f t="shared" si="7"/>
        <v>3905</v>
      </c>
      <c r="AF18" s="15">
        <f t="shared" si="7"/>
        <v>3970</v>
      </c>
      <c r="AG18" s="15">
        <f t="shared" si="7"/>
        <v>4035</v>
      </c>
      <c r="AH18" s="16">
        <f t="shared" si="7"/>
        <v>4100</v>
      </c>
    </row>
    <row r="19" spans="2:34" ht="37.5" customHeight="1">
      <c r="B19" s="14" t="s">
        <v>1</v>
      </c>
      <c r="C19" s="15" t="s">
        <v>3</v>
      </c>
      <c r="D19" s="15">
        <v>2475</v>
      </c>
      <c r="E19" s="15">
        <f>D19+75</f>
        <v>2550</v>
      </c>
      <c r="F19" s="15">
        <f aca="true" t="shared" si="8" ref="F19:AH19">E19+75</f>
        <v>2625</v>
      </c>
      <c r="G19" s="15">
        <f t="shared" si="8"/>
        <v>2700</v>
      </c>
      <c r="H19" s="15">
        <f t="shared" si="8"/>
        <v>2775</v>
      </c>
      <c r="I19" s="15">
        <f t="shared" si="8"/>
        <v>2850</v>
      </c>
      <c r="J19" s="15">
        <f t="shared" si="8"/>
        <v>2925</v>
      </c>
      <c r="K19" s="15">
        <f t="shared" si="8"/>
        <v>3000</v>
      </c>
      <c r="L19" s="15">
        <f t="shared" si="8"/>
        <v>3075</v>
      </c>
      <c r="M19" s="15">
        <f t="shared" si="8"/>
        <v>3150</v>
      </c>
      <c r="N19" s="15">
        <f t="shared" si="8"/>
        <v>3225</v>
      </c>
      <c r="O19" s="15">
        <f t="shared" si="8"/>
        <v>3300</v>
      </c>
      <c r="P19" s="15">
        <f t="shared" si="8"/>
        <v>3375</v>
      </c>
      <c r="Q19" s="15">
        <f t="shared" si="8"/>
        <v>3450</v>
      </c>
      <c r="R19" s="15">
        <f t="shared" si="8"/>
        <v>3525</v>
      </c>
      <c r="S19" s="15">
        <f t="shared" si="8"/>
        <v>3600</v>
      </c>
      <c r="T19" s="15">
        <f t="shared" si="8"/>
        <v>3675</v>
      </c>
      <c r="U19" s="15">
        <f t="shared" si="8"/>
        <v>3750</v>
      </c>
      <c r="V19" s="15">
        <f t="shared" si="8"/>
        <v>3825</v>
      </c>
      <c r="W19" s="15">
        <f t="shared" si="8"/>
        <v>3900</v>
      </c>
      <c r="X19" s="15">
        <f t="shared" si="8"/>
        <v>3975</v>
      </c>
      <c r="Y19" s="15">
        <f t="shared" si="8"/>
        <v>4050</v>
      </c>
      <c r="Z19" s="15">
        <f t="shared" si="8"/>
        <v>4125</v>
      </c>
      <c r="AA19" s="15">
        <f t="shared" si="8"/>
        <v>4200</v>
      </c>
      <c r="AB19" s="15">
        <f t="shared" si="8"/>
        <v>4275</v>
      </c>
      <c r="AC19" s="15">
        <f t="shared" si="8"/>
        <v>4350</v>
      </c>
      <c r="AD19" s="15">
        <f t="shared" si="8"/>
        <v>4425</v>
      </c>
      <c r="AE19" s="15">
        <f t="shared" si="8"/>
        <v>4500</v>
      </c>
      <c r="AF19" s="15">
        <f t="shared" si="8"/>
        <v>4575</v>
      </c>
      <c r="AG19" s="15">
        <f t="shared" si="8"/>
        <v>4650</v>
      </c>
      <c r="AH19" s="16">
        <f t="shared" si="8"/>
        <v>4725</v>
      </c>
    </row>
    <row r="20" spans="2:34" ht="37.5" customHeight="1">
      <c r="B20" s="77" t="s">
        <v>268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9"/>
    </row>
    <row r="21" spans="2:34" ht="37.5" customHeight="1">
      <c r="B21" s="80" t="s">
        <v>264</v>
      </c>
      <c r="C21" s="75" t="s">
        <v>27</v>
      </c>
      <c r="D21" s="77" t="s">
        <v>265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9"/>
    </row>
    <row r="22" spans="2:34" ht="37.5" customHeight="1">
      <c r="B22" s="81"/>
      <c r="C22" s="76"/>
      <c r="D22" s="7">
        <v>0</v>
      </c>
      <c r="E22" s="7">
        <v>1</v>
      </c>
      <c r="F22" s="7">
        <v>2</v>
      </c>
      <c r="G22" s="7">
        <v>3</v>
      </c>
      <c r="H22" s="7">
        <v>4</v>
      </c>
      <c r="I22" s="7">
        <v>5</v>
      </c>
      <c r="J22" s="7">
        <v>6</v>
      </c>
      <c r="K22" s="7">
        <v>7</v>
      </c>
      <c r="L22" s="7">
        <v>8</v>
      </c>
      <c r="M22" s="7">
        <v>9</v>
      </c>
      <c r="N22" s="7">
        <v>10</v>
      </c>
      <c r="O22" s="7">
        <v>11</v>
      </c>
      <c r="P22" s="7">
        <v>12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  <c r="X22" s="7">
        <v>20</v>
      </c>
      <c r="Y22" s="7">
        <v>21</v>
      </c>
      <c r="Z22" s="7">
        <v>22</v>
      </c>
      <c r="AA22" s="7">
        <v>23</v>
      </c>
      <c r="AB22" s="7">
        <v>24</v>
      </c>
      <c r="AC22" s="7">
        <v>25</v>
      </c>
      <c r="AD22" s="7">
        <v>26</v>
      </c>
      <c r="AE22" s="7">
        <v>27</v>
      </c>
      <c r="AF22" s="7">
        <v>28</v>
      </c>
      <c r="AG22" s="7">
        <v>29</v>
      </c>
      <c r="AH22" s="6">
        <v>30</v>
      </c>
    </row>
    <row r="23" spans="2:34" ht="37.5" customHeight="1">
      <c r="B23" s="18" t="s">
        <v>42</v>
      </c>
      <c r="C23" s="7" t="s">
        <v>24</v>
      </c>
      <c r="D23" s="7">
        <v>110</v>
      </c>
      <c r="E23" s="7">
        <v>113</v>
      </c>
      <c r="F23" s="7">
        <v>116</v>
      </c>
      <c r="G23" s="7">
        <v>119</v>
      </c>
      <c r="H23" s="7">
        <v>122</v>
      </c>
      <c r="I23" s="7">
        <v>125</v>
      </c>
      <c r="J23" s="7">
        <v>128</v>
      </c>
      <c r="K23" s="7">
        <v>131</v>
      </c>
      <c r="L23" s="7">
        <v>134</v>
      </c>
      <c r="M23" s="7">
        <v>137</v>
      </c>
      <c r="N23" s="7">
        <v>140</v>
      </c>
      <c r="O23" s="7">
        <v>143</v>
      </c>
      <c r="P23" s="7">
        <v>146</v>
      </c>
      <c r="Q23" s="7">
        <v>149</v>
      </c>
      <c r="R23" s="7">
        <v>152</v>
      </c>
      <c r="S23" s="7">
        <v>156</v>
      </c>
      <c r="T23" s="7">
        <v>160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37.5" customHeight="1">
      <c r="B24" s="82" t="s">
        <v>41</v>
      </c>
      <c r="C24" s="75" t="s">
        <v>22</v>
      </c>
      <c r="D24" s="7">
        <v>260</v>
      </c>
      <c r="E24" s="7">
        <f>D24+6</f>
        <v>266</v>
      </c>
      <c r="F24" s="7">
        <f aca="true" t="shared" si="9" ref="F24:K24">E24+6</f>
        <v>272</v>
      </c>
      <c r="G24" s="7">
        <f t="shared" si="9"/>
        <v>278</v>
      </c>
      <c r="H24" s="7">
        <f t="shared" si="9"/>
        <v>284</v>
      </c>
      <c r="I24" s="7">
        <f t="shared" si="9"/>
        <v>290</v>
      </c>
      <c r="J24" s="7">
        <f t="shared" si="9"/>
        <v>296</v>
      </c>
      <c r="K24" s="7">
        <f t="shared" si="9"/>
        <v>302</v>
      </c>
      <c r="L24" s="7">
        <v>309</v>
      </c>
      <c r="M24" s="7">
        <v>316</v>
      </c>
      <c r="N24" s="7">
        <v>323</v>
      </c>
      <c r="O24" s="7">
        <v>330</v>
      </c>
      <c r="P24" s="7">
        <v>337</v>
      </c>
      <c r="Q24" s="7">
        <v>344</v>
      </c>
      <c r="R24" s="7">
        <v>351</v>
      </c>
      <c r="S24" s="7">
        <v>358</v>
      </c>
      <c r="T24" s="7">
        <v>365</v>
      </c>
      <c r="U24" s="7">
        <v>373</v>
      </c>
      <c r="V24" s="7">
        <v>381</v>
      </c>
      <c r="W24" s="7">
        <v>389</v>
      </c>
      <c r="X24" s="7">
        <v>397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37.5" customHeight="1">
      <c r="B25" s="81"/>
      <c r="C25" s="76"/>
      <c r="D25" s="7">
        <v>260</v>
      </c>
      <c r="E25" s="7">
        <v>260</v>
      </c>
      <c r="F25" s="7">
        <v>260</v>
      </c>
      <c r="G25" s="7">
        <v>260</v>
      </c>
      <c r="H25" s="7">
        <v>260</v>
      </c>
      <c r="I25" s="7">
        <v>260</v>
      </c>
      <c r="J25" s="7">
        <v>266</v>
      </c>
      <c r="K25" s="7">
        <v>266</v>
      </c>
      <c r="L25" s="7">
        <v>272</v>
      </c>
      <c r="M25" s="7">
        <v>272</v>
      </c>
      <c r="N25" s="7">
        <v>278</v>
      </c>
      <c r="O25" s="7">
        <v>284</v>
      </c>
      <c r="P25" s="7">
        <v>284</v>
      </c>
      <c r="Q25" s="7">
        <v>290</v>
      </c>
      <c r="R25" s="7">
        <v>290</v>
      </c>
      <c r="S25" s="7">
        <v>302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37.5" customHeight="1">
      <c r="B26" s="18" t="s">
        <v>40</v>
      </c>
      <c r="C26" s="75" t="s">
        <v>19</v>
      </c>
      <c r="D26" s="7">
        <v>460</v>
      </c>
      <c r="E26" s="7">
        <f>D26+12</f>
        <v>472</v>
      </c>
      <c r="F26" s="7">
        <f aca="true" t="shared" si="10" ref="F26:X26">E26+12</f>
        <v>484</v>
      </c>
      <c r="G26" s="7">
        <f t="shared" si="10"/>
        <v>496</v>
      </c>
      <c r="H26" s="7">
        <f t="shared" si="10"/>
        <v>508</v>
      </c>
      <c r="I26" s="7">
        <f t="shared" si="10"/>
        <v>520</v>
      </c>
      <c r="J26" s="7">
        <f t="shared" si="10"/>
        <v>532</v>
      </c>
      <c r="K26" s="7">
        <f t="shared" si="10"/>
        <v>544</v>
      </c>
      <c r="L26" s="7">
        <f t="shared" si="10"/>
        <v>556</v>
      </c>
      <c r="M26" s="7">
        <f t="shared" si="10"/>
        <v>568</v>
      </c>
      <c r="N26" s="7">
        <f t="shared" si="10"/>
        <v>580</v>
      </c>
      <c r="O26" s="7">
        <f t="shared" si="10"/>
        <v>592</v>
      </c>
      <c r="P26" s="7">
        <f t="shared" si="10"/>
        <v>604</v>
      </c>
      <c r="Q26" s="7">
        <f t="shared" si="10"/>
        <v>616</v>
      </c>
      <c r="R26" s="7">
        <f t="shared" si="10"/>
        <v>628</v>
      </c>
      <c r="S26" s="7">
        <f t="shared" si="10"/>
        <v>640</v>
      </c>
      <c r="T26" s="7">
        <f t="shared" si="10"/>
        <v>652</v>
      </c>
      <c r="U26" s="7">
        <f t="shared" si="10"/>
        <v>664</v>
      </c>
      <c r="V26" s="7">
        <f t="shared" si="10"/>
        <v>676</v>
      </c>
      <c r="W26" s="7">
        <f t="shared" si="10"/>
        <v>688</v>
      </c>
      <c r="X26" s="7">
        <f t="shared" si="10"/>
        <v>700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18" t="s">
        <v>39</v>
      </c>
      <c r="C27" s="76"/>
      <c r="D27" s="7">
        <v>484</v>
      </c>
      <c r="E27" s="7">
        <v>496</v>
      </c>
      <c r="F27" s="7">
        <v>496</v>
      </c>
      <c r="G27" s="7">
        <v>508</v>
      </c>
      <c r="H27" s="7">
        <v>508</v>
      </c>
      <c r="I27" s="7">
        <v>520</v>
      </c>
      <c r="J27" s="7">
        <v>532</v>
      </c>
      <c r="K27" s="7">
        <v>532</v>
      </c>
      <c r="L27" s="7">
        <v>544</v>
      </c>
      <c r="M27" s="7">
        <v>556</v>
      </c>
      <c r="N27" s="7">
        <v>556</v>
      </c>
      <c r="O27" s="7">
        <v>568</v>
      </c>
      <c r="P27" s="7">
        <v>580</v>
      </c>
      <c r="Q27" s="7">
        <v>592</v>
      </c>
      <c r="R27" s="7">
        <v>604</v>
      </c>
      <c r="S27" s="7">
        <v>616</v>
      </c>
      <c r="T27" s="7">
        <v>628</v>
      </c>
      <c r="U27" s="7">
        <v>640</v>
      </c>
      <c r="V27" s="7">
        <v>652</v>
      </c>
      <c r="W27" s="7">
        <v>664</v>
      </c>
      <c r="X27" s="7">
        <v>676</v>
      </c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37.5" customHeight="1">
      <c r="B28" s="18" t="s">
        <v>13</v>
      </c>
      <c r="C28" s="7" t="s">
        <v>18</v>
      </c>
      <c r="D28" s="7">
        <v>62</v>
      </c>
      <c r="E28" s="7">
        <v>64</v>
      </c>
      <c r="F28" s="7">
        <v>65</v>
      </c>
      <c r="G28" s="7">
        <v>67</v>
      </c>
      <c r="H28" s="7">
        <v>69</v>
      </c>
      <c r="I28" s="7">
        <v>70</v>
      </c>
      <c r="J28" s="7">
        <v>72</v>
      </c>
      <c r="K28" s="7">
        <v>73</v>
      </c>
      <c r="L28" s="7">
        <v>75</v>
      </c>
      <c r="M28" s="7">
        <v>77</v>
      </c>
      <c r="N28" s="7">
        <v>78</v>
      </c>
      <c r="O28" s="7">
        <v>80</v>
      </c>
      <c r="P28" s="7">
        <v>82</v>
      </c>
      <c r="Q28" s="7">
        <v>83</v>
      </c>
      <c r="R28" s="7">
        <v>85</v>
      </c>
      <c r="S28" s="7">
        <v>86</v>
      </c>
      <c r="T28" s="7">
        <v>88</v>
      </c>
      <c r="U28" s="7">
        <v>90</v>
      </c>
      <c r="V28" s="7">
        <v>91</v>
      </c>
      <c r="W28" s="7">
        <v>93</v>
      </c>
      <c r="X28" s="7">
        <v>95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37.5" customHeight="1">
      <c r="B29" s="18" t="s">
        <v>13</v>
      </c>
      <c r="C29" s="7" t="s">
        <v>17</v>
      </c>
      <c r="D29" s="7">
        <v>83</v>
      </c>
      <c r="E29" s="7">
        <v>85</v>
      </c>
      <c r="F29" s="7">
        <v>87</v>
      </c>
      <c r="G29" s="7">
        <v>89</v>
      </c>
      <c r="H29" s="7">
        <v>91</v>
      </c>
      <c r="I29" s="7">
        <v>94</v>
      </c>
      <c r="J29" s="7">
        <v>96</v>
      </c>
      <c r="K29" s="7">
        <v>98</v>
      </c>
      <c r="L29" s="7">
        <v>100</v>
      </c>
      <c r="M29" s="7">
        <v>102</v>
      </c>
      <c r="N29" s="7">
        <v>104</v>
      </c>
      <c r="O29" s="7">
        <v>107</v>
      </c>
      <c r="P29" s="7">
        <v>109</v>
      </c>
      <c r="Q29" s="7">
        <v>111</v>
      </c>
      <c r="R29" s="7">
        <v>113</v>
      </c>
      <c r="S29" s="7">
        <v>115</v>
      </c>
      <c r="T29" s="7">
        <v>117</v>
      </c>
      <c r="U29" s="7">
        <v>120</v>
      </c>
      <c r="V29" s="7">
        <v>122</v>
      </c>
      <c r="W29" s="7">
        <v>124</v>
      </c>
      <c r="X29" s="7">
        <v>126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37.5" customHeight="1">
      <c r="B30" s="18" t="s">
        <v>38</v>
      </c>
      <c r="C30" s="7" t="s">
        <v>15</v>
      </c>
      <c r="D30" s="7">
        <v>625</v>
      </c>
      <c r="E30" s="7">
        <f>D30+16</f>
        <v>641</v>
      </c>
      <c r="F30" s="7">
        <f aca="true" t="shared" si="11" ref="F30:X30">E30+16</f>
        <v>657</v>
      </c>
      <c r="G30" s="7">
        <f t="shared" si="11"/>
        <v>673</v>
      </c>
      <c r="H30" s="7">
        <f t="shared" si="11"/>
        <v>689</v>
      </c>
      <c r="I30" s="7">
        <f t="shared" si="11"/>
        <v>705</v>
      </c>
      <c r="J30" s="7">
        <f t="shared" si="11"/>
        <v>721</v>
      </c>
      <c r="K30" s="7">
        <f t="shared" si="11"/>
        <v>737</v>
      </c>
      <c r="L30" s="7">
        <f t="shared" si="11"/>
        <v>753</v>
      </c>
      <c r="M30" s="7">
        <f t="shared" si="11"/>
        <v>769</v>
      </c>
      <c r="N30" s="7">
        <f t="shared" si="11"/>
        <v>785</v>
      </c>
      <c r="O30" s="7">
        <f t="shared" si="11"/>
        <v>801</v>
      </c>
      <c r="P30" s="7">
        <f t="shared" si="11"/>
        <v>817</v>
      </c>
      <c r="Q30" s="7">
        <f t="shared" si="11"/>
        <v>833</v>
      </c>
      <c r="R30" s="7">
        <f t="shared" si="11"/>
        <v>849</v>
      </c>
      <c r="S30" s="7">
        <f t="shared" si="11"/>
        <v>865</v>
      </c>
      <c r="T30" s="7">
        <f t="shared" si="11"/>
        <v>881</v>
      </c>
      <c r="U30" s="7">
        <f t="shared" si="11"/>
        <v>897</v>
      </c>
      <c r="V30" s="7">
        <f t="shared" si="11"/>
        <v>913</v>
      </c>
      <c r="W30" s="7">
        <f t="shared" si="11"/>
        <v>929</v>
      </c>
      <c r="X30" s="7">
        <f t="shared" si="11"/>
        <v>945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37.5" customHeight="1">
      <c r="B31" s="18" t="s">
        <v>13</v>
      </c>
      <c r="C31" s="21" t="s">
        <v>14</v>
      </c>
      <c r="D31" s="7">
        <v>18</v>
      </c>
      <c r="E31" s="7">
        <v>18</v>
      </c>
      <c r="F31" s="7">
        <v>18</v>
      </c>
      <c r="G31" s="7">
        <v>19</v>
      </c>
      <c r="H31" s="7">
        <v>19</v>
      </c>
      <c r="I31" s="7">
        <v>20</v>
      </c>
      <c r="J31" s="7">
        <v>20</v>
      </c>
      <c r="K31" s="7">
        <v>21</v>
      </c>
      <c r="L31" s="7">
        <v>21</v>
      </c>
      <c r="M31" s="7">
        <v>22</v>
      </c>
      <c r="N31" s="7">
        <v>22</v>
      </c>
      <c r="O31" s="7">
        <v>22</v>
      </c>
      <c r="P31" s="7">
        <v>23</v>
      </c>
      <c r="Q31" s="7">
        <v>23</v>
      </c>
      <c r="R31" s="7">
        <v>24</v>
      </c>
      <c r="S31" s="7">
        <v>24</v>
      </c>
      <c r="T31" s="7">
        <v>25</v>
      </c>
      <c r="U31" s="7">
        <v>25</v>
      </c>
      <c r="V31" s="7">
        <v>26</v>
      </c>
      <c r="W31" s="7">
        <v>26</v>
      </c>
      <c r="X31" s="7">
        <v>26</v>
      </c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37.5" customHeight="1">
      <c r="B32" s="18" t="s">
        <v>37</v>
      </c>
      <c r="C32" s="7" t="s">
        <v>12</v>
      </c>
      <c r="D32" s="7">
        <v>630</v>
      </c>
      <c r="E32" s="7">
        <f>D32+21</f>
        <v>651</v>
      </c>
      <c r="F32" s="7">
        <f aca="true" t="shared" si="12" ref="F32:S32">E32+21</f>
        <v>672</v>
      </c>
      <c r="G32" s="7">
        <f t="shared" si="12"/>
        <v>693</v>
      </c>
      <c r="H32" s="7">
        <f t="shared" si="12"/>
        <v>714</v>
      </c>
      <c r="I32" s="7">
        <f t="shared" si="12"/>
        <v>735</v>
      </c>
      <c r="J32" s="7">
        <f t="shared" si="12"/>
        <v>756</v>
      </c>
      <c r="K32" s="7">
        <f t="shared" si="12"/>
        <v>777</v>
      </c>
      <c r="L32" s="7">
        <f t="shared" si="12"/>
        <v>798</v>
      </c>
      <c r="M32" s="7">
        <f t="shared" si="12"/>
        <v>819</v>
      </c>
      <c r="N32" s="7">
        <f t="shared" si="12"/>
        <v>840</v>
      </c>
      <c r="O32" s="7">
        <f t="shared" si="12"/>
        <v>861</v>
      </c>
      <c r="P32" s="7">
        <f t="shared" si="12"/>
        <v>882</v>
      </c>
      <c r="Q32" s="7">
        <f t="shared" si="12"/>
        <v>903</v>
      </c>
      <c r="R32" s="7">
        <f t="shared" si="12"/>
        <v>924</v>
      </c>
      <c r="S32" s="7">
        <f t="shared" si="12"/>
        <v>945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37.5" customHeight="1">
      <c r="B33" s="18" t="s">
        <v>269</v>
      </c>
      <c r="C33" s="75" t="s">
        <v>8</v>
      </c>
      <c r="D33" s="7">
        <v>945</v>
      </c>
      <c r="E33" s="7">
        <f>D33+32</f>
        <v>977</v>
      </c>
      <c r="F33" s="7">
        <f aca="true" t="shared" si="13" ref="F33:S33">E33+32</f>
        <v>1009</v>
      </c>
      <c r="G33" s="7">
        <f t="shared" si="13"/>
        <v>1041</v>
      </c>
      <c r="H33" s="7">
        <f t="shared" si="13"/>
        <v>1073</v>
      </c>
      <c r="I33" s="7">
        <f t="shared" si="13"/>
        <v>1105</v>
      </c>
      <c r="J33" s="7">
        <f t="shared" si="13"/>
        <v>1137</v>
      </c>
      <c r="K33" s="7">
        <f t="shared" si="13"/>
        <v>1169</v>
      </c>
      <c r="L33" s="7">
        <f t="shared" si="13"/>
        <v>1201</v>
      </c>
      <c r="M33" s="7">
        <f t="shared" si="13"/>
        <v>1233</v>
      </c>
      <c r="N33" s="7">
        <f t="shared" si="13"/>
        <v>1265</v>
      </c>
      <c r="O33" s="7">
        <f t="shared" si="13"/>
        <v>1297</v>
      </c>
      <c r="P33" s="7">
        <f t="shared" si="13"/>
        <v>1329</v>
      </c>
      <c r="Q33" s="7">
        <f t="shared" si="13"/>
        <v>1361</v>
      </c>
      <c r="R33" s="7">
        <f t="shared" si="13"/>
        <v>1393</v>
      </c>
      <c r="S33" s="7">
        <f t="shared" si="13"/>
        <v>1425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37.5" customHeight="1">
      <c r="B34" s="18" t="s">
        <v>10</v>
      </c>
      <c r="C34" s="83"/>
      <c r="D34" s="7">
        <v>1037</v>
      </c>
      <c r="E34" s="7">
        <v>1055</v>
      </c>
      <c r="F34" s="7">
        <v>1074</v>
      </c>
      <c r="G34" s="7">
        <v>1092</v>
      </c>
      <c r="H34" s="7">
        <v>1111</v>
      </c>
      <c r="I34" s="7">
        <v>1131</v>
      </c>
      <c r="J34" s="7">
        <v>1149</v>
      </c>
      <c r="K34" s="7">
        <v>1169</v>
      </c>
      <c r="L34" s="7">
        <v>1187</v>
      </c>
      <c r="M34" s="7">
        <v>1206</v>
      </c>
      <c r="N34" s="7">
        <v>1224</v>
      </c>
      <c r="O34" s="7">
        <v>1243</v>
      </c>
      <c r="P34" s="7">
        <v>1263</v>
      </c>
      <c r="Q34" s="7">
        <v>1281</v>
      </c>
      <c r="R34" s="7">
        <v>1300</v>
      </c>
      <c r="S34" s="7">
        <v>1319</v>
      </c>
      <c r="T34" s="7">
        <v>1338</v>
      </c>
      <c r="U34" s="7">
        <v>1366</v>
      </c>
      <c r="V34" s="7">
        <v>1376</v>
      </c>
      <c r="W34" s="7">
        <v>1394</v>
      </c>
      <c r="X34" s="7">
        <v>1413</v>
      </c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37.5" customHeight="1">
      <c r="B35" s="18" t="s">
        <v>36</v>
      </c>
      <c r="C35" s="76"/>
      <c r="D35" s="7">
        <v>1041</v>
      </c>
      <c r="E35" s="7">
        <f>D35+32</f>
        <v>1073</v>
      </c>
      <c r="F35" s="7">
        <v>1105</v>
      </c>
      <c r="G35" s="7">
        <f aca="true" t="shared" si="14" ref="G35:W35">F35+32</f>
        <v>1137</v>
      </c>
      <c r="H35" s="7">
        <v>1137</v>
      </c>
      <c r="I35" s="7">
        <f t="shared" si="14"/>
        <v>1169</v>
      </c>
      <c r="J35" s="7">
        <v>1169</v>
      </c>
      <c r="K35" s="7">
        <f t="shared" si="14"/>
        <v>1201</v>
      </c>
      <c r="L35" s="7">
        <v>1201</v>
      </c>
      <c r="M35" s="7">
        <f t="shared" si="14"/>
        <v>1233</v>
      </c>
      <c r="N35" s="7">
        <v>1233</v>
      </c>
      <c r="O35" s="7">
        <f t="shared" si="14"/>
        <v>1265</v>
      </c>
      <c r="P35" s="7">
        <v>1265</v>
      </c>
      <c r="Q35" s="7">
        <f t="shared" si="14"/>
        <v>1297</v>
      </c>
      <c r="R35" s="7">
        <f t="shared" si="14"/>
        <v>1329</v>
      </c>
      <c r="S35" s="7">
        <v>1329</v>
      </c>
      <c r="T35" s="7">
        <f t="shared" si="14"/>
        <v>1361</v>
      </c>
      <c r="U35" s="7">
        <v>1361</v>
      </c>
      <c r="V35" s="7">
        <f t="shared" si="14"/>
        <v>1393</v>
      </c>
      <c r="W35" s="7">
        <f t="shared" si="14"/>
        <v>1425</v>
      </c>
      <c r="X35" s="7">
        <v>1425</v>
      </c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37.5" customHeight="1">
      <c r="B36" s="18" t="s">
        <v>34</v>
      </c>
      <c r="C36" s="7" t="s">
        <v>7</v>
      </c>
      <c r="D36" s="7">
        <v>1275</v>
      </c>
      <c r="E36" s="7">
        <f>D36+44</f>
        <v>1319</v>
      </c>
      <c r="F36" s="7">
        <f aca="true" t="shared" si="15" ref="F36:AH36">E36+44</f>
        <v>1363</v>
      </c>
      <c r="G36" s="7">
        <f t="shared" si="15"/>
        <v>1407</v>
      </c>
      <c r="H36" s="7">
        <f t="shared" si="15"/>
        <v>1451</v>
      </c>
      <c r="I36" s="7">
        <f t="shared" si="15"/>
        <v>1495</v>
      </c>
      <c r="J36" s="7">
        <f t="shared" si="15"/>
        <v>1539</v>
      </c>
      <c r="K36" s="7">
        <f t="shared" si="15"/>
        <v>1583</v>
      </c>
      <c r="L36" s="7">
        <f t="shared" si="15"/>
        <v>1627</v>
      </c>
      <c r="M36" s="7">
        <f t="shared" si="15"/>
        <v>1671</v>
      </c>
      <c r="N36" s="7">
        <f t="shared" si="15"/>
        <v>1715</v>
      </c>
      <c r="O36" s="7">
        <f t="shared" si="15"/>
        <v>1759</v>
      </c>
      <c r="P36" s="7">
        <f t="shared" si="15"/>
        <v>1803</v>
      </c>
      <c r="Q36" s="7">
        <f t="shared" si="15"/>
        <v>1847</v>
      </c>
      <c r="R36" s="7">
        <f t="shared" si="15"/>
        <v>1891</v>
      </c>
      <c r="S36" s="7">
        <f t="shared" si="15"/>
        <v>1935</v>
      </c>
      <c r="T36" s="7">
        <f t="shared" si="15"/>
        <v>1979</v>
      </c>
      <c r="U36" s="7">
        <f t="shared" si="15"/>
        <v>2023</v>
      </c>
      <c r="V36" s="7">
        <f t="shared" si="15"/>
        <v>2067</v>
      </c>
      <c r="W36" s="7">
        <f t="shared" si="15"/>
        <v>2111</v>
      </c>
      <c r="X36" s="7">
        <f t="shared" si="15"/>
        <v>2155</v>
      </c>
      <c r="Y36" s="7">
        <f t="shared" si="15"/>
        <v>2199</v>
      </c>
      <c r="Z36" s="7">
        <f t="shared" si="15"/>
        <v>2243</v>
      </c>
      <c r="AA36" s="7">
        <f t="shared" si="15"/>
        <v>2287</v>
      </c>
      <c r="AB36" s="7">
        <f t="shared" si="15"/>
        <v>2331</v>
      </c>
      <c r="AC36" s="7">
        <f t="shared" si="15"/>
        <v>2375</v>
      </c>
      <c r="AD36" s="7">
        <f t="shared" si="15"/>
        <v>2419</v>
      </c>
      <c r="AE36" s="7">
        <f t="shared" si="15"/>
        <v>2463</v>
      </c>
      <c r="AF36" s="7">
        <f t="shared" si="15"/>
        <v>2507</v>
      </c>
      <c r="AG36" s="7">
        <f t="shared" si="15"/>
        <v>2551</v>
      </c>
      <c r="AH36" s="6">
        <f t="shared" si="15"/>
        <v>2595</v>
      </c>
    </row>
    <row r="37" spans="2:34" ht="37.5" customHeight="1">
      <c r="B37" s="18" t="s">
        <v>33</v>
      </c>
      <c r="C37" s="7" t="s">
        <v>5</v>
      </c>
      <c r="D37" s="7">
        <v>1915</v>
      </c>
      <c r="E37" s="7">
        <f>D37+65</f>
        <v>1980</v>
      </c>
      <c r="F37" s="7">
        <f aca="true" t="shared" si="16" ref="F37:AH37">E37+65</f>
        <v>2045</v>
      </c>
      <c r="G37" s="7">
        <f t="shared" si="16"/>
        <v>2110</v>
      </c>
      <c r="H37" s="7">
        <f t="shared" si="16"/>
        <v>2175</v>
      </c>
      <c r="I37" s="7">
        <f t="shared" si="16"/>
        <v>2240</v>
      </c>
      <c r="J37" s="7">
        <f t="shared" si="16"/>
        <v>2305</v>
      </c>
      <c r="K37" s="7">
        <f t="shared" si="16"/>
        <v>2370</v>
      </c>
      <c r="L37" s="7">
        <f t="shared" si="16"/>
        <v>2435</v>
      </c>
      <c r="M37" s="7">
        <f t="shared" si="16"/>
        <v>2500</v>
      </c>
      <c r="N37" s="7">
        <f t="shared" si="16"/>
        <v>2565</v>
      </c>
      <c r="O37" s="7">
        <f t="shared" si="16"/>
        <v>2630</v>
      </c>
      <c r="P37" s="7">
        <f t="shared" si="16"/>
        <v>2695</v>
      </c>
      <c r="Q37" s="7">
        <f t="shared" si="16"/>
        <v>2760</v>
      </c>
      <c r="R37" s="7">
        <f t="shared" si="16"/>
        <v>2825</v>
      </c>
      <c r="S37" s="7">
        <f t="shared" si="16"/>
        <v>2890</v>
      </c>
      <c r="T37" s="7">
        <f t="shared" si="16"/>
        <v>2955</v>
      </c>
      <c r="U37" s="7">
        <f t="shared" si="16"/>
        <v>3020</v>
      </c>
      <c r="V37" s="7">
        <f t="shared" si="16"/>
        <v>3085</v>
      </c>
      <c r="W37" s="7">
        <f t="shared" si="16"/>
        <v>3150</v>
      </c>
      <c r="X37" s="7">
        <f t="shared" si="16"/>
        <v>3215</v>
      </c>
      <c r="Y37" s="7">
        <f t="shared" si="16"/>
        <v>3280</v>
      </c>
      <c r="Z37" s="7">
        <f t="shared" si="16"/>
        <v>3345</v>
      </c>
      <c r="AA37" s="7">
        <f t="shared" si="16"/>
        <v>3410</v>
      </c>
      <c r="AB37" s="7">
        <f t="shared" si="16"/>
        <v>3475</v>
      </c>
      <c r="AC37" s="7">
        <f t="shared" si="16"/>
        <v>3540</v>
      </c>
      <c r="AD37" s="7">
        <f t="shared" si="16"/>
        <v>3605</v>
      </c>
      <c r="AE37" s="7">
        <f t="shared" si="16"/>
        <v>3670</v>
      </c>
      <c r="AF37" s="7">
        <f t="shared" si="16"/>
        <v>3735</v>
      </c>
      <c r="AG37" s="7">
        <f t="shared" si="16"/>
        <v>3800</v>
      </c>
      <c r="AH37" s="6">
        <f t="shared" si="16"/>
        <v>3865</v>
      </c>
    </row>
    <row r="38" spans="2:34" ht="37.5" customHeight="1">
      <c r="B38" s="14" t="s">
        <v>31</v>
      </c>
      <c r="C38" s="15" t="s">
        <v>2</v>
      </c>
      <c r="D38" s="15">
        <v>2200</v>
      </c>
      <c r="E38" s="15">
        <f>D38+75</f>
        <v>2275</v>
      </c>
      <c r="F38" s="15">
        <f aca="true" t="shared" si="17" ref="F38:AH38">E38+75</f>
        <v>2350</v>
      </c>
      <c r="G38" s="15">
        <f t="shared" si="17"/>
        <v>2425</v>
      </c>
      <c r="H38" s="15">
        <f t="shared" si="17"/>
        <v>2500</v>
      </c>
      <c r="I38" s="15">
        <f t="shared" si="17"/>
        <v>2575</v>
      </c>
      <c r="J38" s="15">
        <f t="shared" si="17"/>
        <v>2650</v>
      </c>
      <c r="K38" s="15">
        <f t="shared" si="17"/>
        <v>2725</v>
      </c>
      <c r="L38" s="15">
        <f t="shared" si="17"/>
        <v>2800</v>
      </c>
      <c r="M38" s="15">
        <f t="shared" si="17"/>
        <v>2875</v>
      </c>
      <c r="N38" s="15">
        <f t="shared" si="17"/>
        <v>2950</v>
      </c>
      <c r="O38" s="15">
        <f t="shared" si="17"/>
        <v>3025</v>
      </c>
      <c r="P38" s="15">
        <f t="shared" si="17"/>
        <v>3100</v>
      </c>
      <c r="Q38" s="15">
        <f t="shared" si="17"/>
        <v>3175</v>
      </c>
      <c r="R38" s="15">
        <f t="shared" si="17"/>
        <v>3250</v>
      </c>
      <c r="S38" s="15">
        <f t="shared" si="17"/>
        <v>3325</v>
      </c>
      <c r="T38" s="15">
        <f t="shared" si="17"/>
        <v>3400</v>
      </c>
      <c r="U38" s="15">
        <f t="shared" si="17"/>
        <v>3475</v>
      </c>
      <c r="V38" s="15">
        <f t="shared" si="17"/>
        <v>3550</v>
      </c>
      <c r="W38" s="15">
        <f t="shared" si="17"/>
        <v>3625</v>
      </c>
      <c r="X38" s="15">
        <f t="shared" si="17"/>
        <v>3700</v>
      </c>
      <c r="Y38" s="15">
        <f t="shared" si="17"/>
        <v>3775</v>
      </c>
      <c r="Z38" s="15">
        <f t="shared" si="17"/>
        <v>3850</v>
      </c>
      <c r="AA38" s="15">
        <f t="shared" si="17"/>
        <v>3925</v>
      </c>
      <c r="AB38" s="15">
        <f t="shared" si="17"/>
        <v>4000</v>
      </c>
      <c r="AC38" s="15">
        <f t="shared" si="17"/>
        <v>4075</v>
      </c>
      <c r="AD38" s="15">
        <f t="shared" si="17"/>
        <v>4150</v>
      </c>
      <c r="AE38" s="15">
        <f t="shared" si="17"/>
        <v>4225</v>
      </c>
      <c r="AF38" s="15">
        <f t="shared" si="17"/>
        <v>4300</v>
      </c>
      <c r="AG38" s="15">
        <f t="shared" si="17"/>
        <v>4375</v>
      </c>
      <c r="AH38" s="16">
        <f t="shared" si="17"/>
        <v>4450</v>
      </c>
    </row>
    <row r="39" spans="2:34" ht="37.5" customHeight="1">
      <c r="B39" s="14" t="s">
        <v>32</v>
      </c>
      <c r="C39" s="15" t="s">
        <v>3</v>
      </c>
      <c r="D39" s="15">
        <v>2530</v>
      </c>
      <c r="E39" s="15">
        <f>D39+85</f>
        <v>2615</v>
      </c>
      <c r="F39" s="15">
        <f aca="true" t="shared" si="18" ref="F39:AH39">E39+85</f>
        <v>2700</v>
      </c>
      <c r="G39" s="15">
        <f t="shared" si="18"/>
        <v>2785</v>
      </c>
      <c r="H39" s="15">
        <f t="shared" si="18"/>
        <v>2870</v>
      </c>
      <c r="I39" s="15">
        <f t="shared" si="18"/>
        <v>2955</v>
      </c>
      <c r="J39" s="15">
        <f t="shared" si="18"/>
        <v>3040</v>
      </c>
      <c r="K39" s="15">
        <f t="shared" si="18"/>
        <v>3125</v>
      </c>
      <c r="L39" s="15">
        <f t="shared" si="18"/>
        <v>3210</v>
      </c>
      <c r="M39" s="15">
        <f t="shared" si="18"/>
        <v>3295</v>
      </c>
      <c r="N39" s="15">
        <f t="shared" si="18"/>
        <v>3380</v>
      </c>
      <c r="O39" s="15">
        <f t="shared" si="18"/>
        <v>3465</v>
      </c>
      <c r="P39" s="15">
        <f t="shared" si="18"/>
        <v>3550</v>
      </c>
      <c r="Q39" s="15">
        <f t="shared" si="18"/>
        <v>3635</v>
      </c>
      <c r="R39" s="15">
        <f t="shared" si="18"/>
        <v>3720</v>
      </c>
      <c r="S39" s="15">
        <f t="shared" si="18"/>
        <v>3805</v>
      </c>
      <c r="T39" s="15">
        <f t="shared" si="18"/>
        <v>3890</v>
      </c>
      <c r="U39" s="15">
        <f t="shared" si="18"/>
        <v>3975</v>
      </c>
      <c r="V39" s="15">
        <f t="shared" si="18"/>
        <v>4060</v>
      </c>
      <c r="W39" s="15">
        <f t="shared" si="18"/>
        <v>4145</v>
      </c>
      <c r="X39" s="15">
        <f t="shared" si="18"/>
        <v>4230</v>
      </c>
      <c r="Y39" s="15">
        <f t="shared" si="18"/>
        <v>4315</v>
      </c>
      <c r="Z39" s="15">
        <f t="shared" si="18"/>
        <v>4400</v>
      </c>
      <c r="AA39" s="15">
        <f t="shared" si="18"/>
        <v>4485</v>
      </c>
      <c r="AB39" s="15">
        <f t="shared" si="18"/>
        <v>4570</v>
      </c>
      <c r="AC39" s="15">
        <f t="shared" si="18"/>
        <v>4655</v>
      </c>
      <c r="AD39" s="15">
        <f t="shared" si="18"/>
        <v>4740</v>
      </c>
      <c r="AE39" s="15">
        <f t="shared" si="18"/>
        <v>4825</v>
      </c>
      <c r="AF39" s="15">
        <f t="shared" si="18"/>
        <v>4910</v>
      </c>
      <c r="AG39" s="15">
        <f t="shared" si="18"/>
        <v>4995</v>
      </c>
      <c r="AH39" s="16">
        <f t="shared" si="18"/>
        <v>5080</v>
      </c>
    </row>
    <row r="40" spans="2:34" ht="37.5" customHeight="1">
      <c r="B40" s="77" t="s">
        <v>270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9"/>
    </row>
    <row r="41" spans="2:34" ht="37.5" customHeight="1">
      <c r="B41" s="80" t="s">
        <v>264</v>
      </c>
      <c r="C41" s="75" t="s">
        <v>27</v>
      </c>
      <c r="D41" s="77" t="s">
        <v>265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9"/>
    </row>
    <row r="42" spans="2:34" ht="37.5" customHeight="1">
      <c r="B42" s="81"/>
      <c r="C42" s="76"/>
      <c r="D42" s="7">
        <v>0</v>
      </c>
      <c r="E42" s="7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>
        <v>7</v>
      </c>
      <c r="L42" s="7">
        <v>8</v>
      </c>
      <c r="M42" s="7">
        <v>9</v>
      </c>
      <c r="N42" s="7">
        <v>10</v>
      </c>
      <c r="O42" s="7">
        <v>11</v>
      </c>
      <c r="P42" s="7">
        <v>12</v>
      </c>
      <c r="Q42" s="7">
        <v>13</v>
      </c>
      <c r="R42" s="7">
        <v>14</v>
      </c>
      <c r="S42" s="7">
        <v>15</v>
      </c>
      <c r="T42" s="7">
        <v>16</v>
      </c>
      <c r="U42" s="7">
        <v>17</v>
      </c>
      <c r="V42" s="7">
        <v>18</v>
      </c>
      <c r="W42" s="7">
        <v>19</v>
      </c>
      <c r="X42" s="7">
        <v>20</v>
      </c>
      <c r="Y42" s="7">
        <v>21</v>
      </c>
      <c r="Z42" s="7">
        <v>22</v>
      </c>
      <c r="AA42" s="7">
        <v>23</v>
      </c>
      <c r="AB42" s="7">
        <v>24</v>
      </c>
      <c r="AC42" s="7">
        <v>25</v>
      </c>
      <c r="AD42" s="7">
        <v>26</v>
      </c>
      <c r="AE42" s="7">
        <v>27</v>
      </c>
      <c r="AF42" s="7">
        <v>28</v>
      </c>
      <c r="AG42" s="7">
        <v>29</v>
      </c>
      <c r="AH42" s="6">
        <v>30</v>
      </c>
    </row>
    <row r="43" spans="2:34" ht="37.5" customHeight="1">
      <c r="B43" s="18" t="s">
        <v>63</v>
      </c>
      <c r="C43" s="7" t="s">
        <v>24</v>
      </c>
      <c r="D43" s="7">
        <v>120</v>
      </c>
      <c r="E43" s="7">
        <v>123</v>
      </c>
      <c r="F43" s="7">
        <v>126</v>
      </c>
      <c r="G43" s="7">
        <v>129</v>
      </c>
      <c r="H43" s="7">
        <v>132</v>
      </c>
      <c r="I43" s="7">
        <v>135</v>
      </c>
      <c r="J43" s="7">
        <v>138</v>
      </c>
      <c r="K43" s="7">
        <v>141</v>
      </c>
      <c r="L43" s="7">
        <v>144</v>
      </c>
      <c r="M43" s="7">
        <v>147</v>
      </c>
      <c r="N43" s="7">
        <v>150</v>
      </c>
      <c r="O43" s="7">
        <v>155</v>
      </c>
      <c r="P43" s="7">
        <v>160</v>
      </c>
      <c r="Q43" s="7">
        <v>165</v>
      </c>
      <c r="R43" s="7">
        <v>170</v>
      </c>
      <c r="S43" s="7">
        <v>175</v>
      </c>
      <c r="T43" s="7">
        <v>180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37.5" customHeight="1">
      <c r="B44" s="82" t="s">
        <v>64</v>
      </c>
      <c r="C44" s="75" t="s">
        <v>22</v>
      </c>
      <c r="D44" s="7">
        <v>270</v>
      </c>
      <c r="E44" s="7">
        <v>277</v>
      </c>
      <c r="F44" s="7">
        <v>284</v>
      </c>
      <c r="G44" s="7">
        <v>291</v>
      </c>
      <c r="H44" s="7">
        <v>298</v>
      </c>
      <c r="I44" s="7">
        <v>305</v>
      </c>
      <c r="J44" s="7">
        <v>312</v>
      </c>
      <c r="K44" s="7">
        <v>319</v>
      </c>
      <c r="L44" s="7">
        <v>326</v>
      </c>
      <c r="M44" s="7">
        <v>334</v>
      </c>
      <c r="N44" s="7">
        <v>342</v>
      </c>
      <c r="O44" s="7">
        <v>350</v>
      </c>
      <c r="P44" s="7">
        <v>358</v>
      </c>
      <c r="Q44" s="7">
        <v>366</v>
      </c>
      <c r="R44" s="7">
        <v>374</v>
      </c>
      <c r="S44" s="7">
        <v>382</v>
      </c>
      <c r="T44" s="7">
        <v>390</v>
      </c>
      <c r="U44" s="7">
        <v>399</v>
      </c>
      <c r="V44" s="7">
        <v>408</v>
      </c>
      <c r="W44" s="7">
        <v>417</v>
      </c>
      <c r="X44" s="7">
        <v>426</v>
      </c>
      <c r="Y44" s="7">
        <v>435</v>
      </c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37.5" customHeight="1">
      <c r="B45" s="81"/>
      <c r="C45" s="76"/>
      <c r="D45" s="7">
        <v>270</v>
      </c>
      <c r="E45" s="7">
        <v>270</v>
      </c>
      <c r="F45" s="7">
        <v>270</v>
      </c>
      <c r="G45" s="7">
        <v>270</v>
      </c>
      <c r="H45" s="7">
        <v>270</v>
      </c>
      <c r="I45" s="7">
        <v>270</v>
      </c>
      <c r="J45" s="7">
        <v>277</v>
      </c>
      <c r="K45" s="7">
        <v>277</v>
      </c>
      <c r="L45" s="7">
        <v>284</v>
      </c>
      <c r="M45" s="7">
        <v>284</v>
      </c>
      <c r="N45" s="7">
        <v>291</v>
      </c>
      <c r="O45" s="7">
        <v>298</v>
      </c>
      <c r="P45" s="7">
        <v>298</v>
      </c>
      <c r="Q45" s="7">
        <v>305</v>
      </c>
      <c r="R45" s="7">
        <v>312</v>
      </c>
      <c r="S45" s="7">
        <v>319</v>
      </c>
      <c r="T45" s="7">
        <v>319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37.5" customHeight="1">
      <c r="B46" s="18" t="s">
        <v>65</v>
      </c>
      <c r="C46" s="75" t="s">
        <v>19</v>
      </c>
      <c r="D46" s="7">
        <v>480</v>
      </c>
      <c r="E46" s="7">
        <f>D46+14</f>
        <v>494</v>
      </c>
      <c r="F46" s="7">
        <f aca="true" t="shared" si="19" ref="F46:X46">E46+14</f>
        <v>508</v>
      </c>
      <c r="G46" s="7">
        <f t="shared" si="19"/>
        <v>522</v>
      </c>
      <c r="H46" s="7">
        <f t="shared" si="19"/>
        <v>536</v>
      </c>
      <c r="I46" s="7">
        <f t="shared" si="19"/>
        <v>550</v>
      </c>
      <c r="J46" s="7">
        <f t="shared" si="19"/>
        <v>564</v>
      </c>
      <c r="K46" s="7">
        <f t="shared" si="19"/>
        <v>578</v>
      </c>
      <c r="L46" s="7">
        <f t="shared" si="19"/>
        <v>592</v>
      </c>
      <c r="M46" s="7">
        <f t="shared" si="19"/>
        <v>606</v>
      </c>
      <c r="N46" s="7">
        <f t="shared" si="19"/>
        <v>620</v>
      </c>
      <c r="O46" s="7">
        <f t="shared" si="19"/>
        <v>634</v>
      </c>
      <c r="P46" s="7">
        <f t="shared" si="19"/>
        <v>648</v>
      </c>
      <c r="Q46" s="7">
        <f t="shared" si="19"/>
        <v>662</v>
      </c>
      <c r="R46" s="7">
        <f t="shared" si="19"/>
        <v>676</v>
      </c>
      <c r="S46" s="7">
        <f t="shared" si="19"/>
        <v>690</v>
      </c>
      <c r="T46" s="7">
        <f t="shared" si="19"/>
        <v>704</v>
      </c>
      <c r="U46" s="7">
        <f t="shared" si="19"/>
        <v>718</v>
      </c>
      <c r="V46" s="7">
        <f t="shared" si="19"/>
        <v>732</v>
      </c>
      <c r="W46" s="7">
        <f t="shared" si="19"/>
        <v>746</v>
      </c>
      <c r="X46" s="7">
        <f t="shared" si="19"/>
        <v>760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37.5" customHeight="1">
      <c r="B47" s="18" t="s">
        <v>39</v>
      </c>
      <c r="C47" s="76"/>
      <c r="D47" s="7">
        <v>494</v>
      </c>
      <c r="E47" s="7">
        <v>508</v>
      </c>
      <c r="F47" s="7">
        <v>508</v>
      </c>
      <c r="G47" s="7">
        <v>522</v>
      </c>
      <c r="H47" s="7">
        <v>536</v>
      </c>
      <c r="I47" s="7">
        <v>550</v>
      </c>
      <c r="J47" s="7">
        <v>550</v>
      </c>
      <c r="K47" s="7">
        <v>564</v>
      </c>
      <c r="L47" s="7">
        <v>578</v>
      </c>
      <c r="M47" s="7">
        <v>592</v>
      </c>
      <c r="N47" s="7">
        <v>606</v>
      </c>
      <c r="O47" s="7">
        <v>620</v>
      </c>
      <c r="P47" s="7">
        <v>634</v>
      </c>
      <c r="Q47" s="7">
        <v>634</v>
      </c>
      <c r="R47" s="7">
        <v>648</v>
      </c>
      <c r="S47" s="7">
        <v>662</v>
      </c>
      <c r="T47" s="7">
        <v>690</v>
      </c>
      <c r="U47" s="7">
        <v>704</v>
      </c>
      <c r="V47" s="7">
        <v>718</v>
      </c>
      <c r="W47" s="7">
        <v>732</v>
      </c>
      <c r="X47" s="7">
        <v>746</v>
      </c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37.5" customHeight="1">
      <c r="B48" s="18" t="s">
        <v>13</v>
      </c>
      <c r="C48" s="7" t="s">
        <v>18</v>
      </c>
      <c r="D48" s="7">
        <v>65</v>
      </c>
      <c r="E48" s="7">
        <v>67</v>
      </c>
      <c r="F48" s="7">
        <v>69</v>
      </c>
      <c r="G48" s="7">
        <v>70</v>
      </c>
      <c r="H48" s="7">
        <v>72</v>
      </c>
      <c r="I48" s="7">
        <v>74</v>
      </c>
      <c r="J48" s="7">
        <v>76</v>
      </c>
      <c r="K48" s="7">
        <v>78</v>
      </c>
      <c r="L48" s="7">
        <v>80</v>
      </c>
      <c r="M48" s="7">
        <v>82</v>
      </c>
      <c r="N48" s="7">
        <v>84</v>
      </c>
      <c r="O48" s="7">
        <v>86</v>
      </c>
      <c r="P48" s="7">
        <v>87</v>
      </c>
      <c r="Q48" s="7">
        <v>89</v>
      </c>
      <c r="R48" s="7">
        <v>91</v>
      </c>
      <c r="S48" s="7">
        <v>93</v>
      </c>
      <c r="T48" s="7">
        <v>95</v>
      </c>
      <c r="U48" s="7">
        <v>97</v>
      </c>
      <c r="V48" s="7">
        <v>99</v>
      </c>
      <c r="W48" s="7">
        <v>101</v>
      </c>
      <c r="X48" s="7">
        <v>103</v>
      </c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37.5" customHeight="1">
      <c r="B49" s="18" t="s">
        <v>13</v>
      </c>
      <c r="C49" s="7" t="s">
        <v>17</v>
      </c>
      <c r="D49" s="7">
        <v>86</v>
      </c>
      <c r="E49" s="7">
        <v>89</v>
      </c>
      <c r="F49" s="7">
        <v>91</v>
      </c>
      <c r="G49" s="7">
        <v>94</v>
      </c>
      <c r="H49" s="7">
        <v>96</v>
      </c>
      <c r="I49" s="7">
        <v>99</v>
      </c>
      <c r="J49" s="7">
        <v>102</v>
      </c>
      <c r="K49" s="7">
        <v>104</v>
      </c>
      <c r="L49" s="7">
        <v>107</v>
      </c>
      <c r="M49" s="7">
        <v>109</v>
      </c>
      <c r="N49" s="7">
        <v>112</v>
      </c>
      <c r="O49" s="7">
        <v>114</v>
      </c>
      <c r="P49" s="7">
        <v>117</v>
      </c>
      <c r="Q49" s="7">
        <v>119</v>
      </c>
      <c r="R49" s="7">
        <v>122</v>
      </c>
      <c r="S49" s="7">
        <v>124</v>
      </c>
      <c r="T49" s="7">
        <v>127</v>
      </c>
      <c r="U49" s="7">
        <v>129</v>
      </c>
      <c r="V49" s="7">
        <v>132</v>
      </c>
      <c r="W49" s="7">
        <v>134</v>
      </c>
      <c r="X49" s="7">
        <v>137</v>
      </c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37.5" customHeight="1">
      <c r="B50" s="18" t="s">
        <v>66</v>
      </c>
      <c r="C50" s="7" t="s">
        <v>15</v>
      </c>
      <c r="D50" s="7">
        <v>650</v>
      </c>
      <c r="E50" s="7">
        <f>D50+19</f>
        <v>669</v>
      </c>
      <c r="F50" s="7">
        <f aca="true" t="shared" si="20" ref="F50:X50">E50+19</f>
        <v>688</v>
      </c>
      <c r="G50" s="7">
        <f t="shared" si="20"/>
        <v>707</v>
      </c>
      <c r="H50" s="7">
        <f t="shared" si="20"/>
        <v>726</v>
      </c>
      <c r="I50" s="7">
        <f t="shared" si="20"/>
        <v>745</v>
      </c>
      <c r="J50" s="7">
        <f t="shared" si="20"/>
        <v>764</v>
      </c>
      <c r="K50" s="7">
        <f t="shared" si="20"/>
        <v>783</v>
      </c>
      <c r="L50" s="7">
        <f t="shared" si="20"/>
        <v>802</v>
      </c>
      <c r="M50" s="7">
        <f t="shared" si="20"/>
        <v>821</v>
      </c>
      <c r="N50" s="7">
        <f t="shared" si="20"/>
        <v>840</v>
      </c>
      <c r="O50" s="7">
        <f t="shared" si="20"/>
        <v>859</v>
      </c>
      <c r="P50" s="7">
        <f t="shared" si="20"/>
        <v>878</v>
      </c>
      <c r="Q50" s="7">
        <f t="shared" si="20"/>
        <v>897</v>
      </c>
      <c r="R50" s="7">
        <f t="shared" si="20"/>
        <v>916</v>
      </c>
      <c r="S50" s="7">
        <f t="shared" si="20"/>
        <v>935</v>
      </c>
      <c r="T50" s="7">
        <f t="shared" si="20"/>
        <v>954</v>
      </c>
      <c r="U50" s="7">
        <f t="shared" si="20"/>
        <v>973</v>
      </c>
      <c r="V50" s="7">
        <f t="shared" si="20"/>
        <v>992</v>
      </c>
      <c r="W50" s="7">
        <f t="shared" si="20"/>
        <v>1011</v>
      </c>
      <c r="X50" s="7">
        <f t="shared" si="20"/>
        <v>1030</v>
      </c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37.5" customHeight="1">
      <c r="B51" s="18" t="s">
        <v>13</v>
      </c>
      <c r="C51" s="21" t="s">
        <v>14</v>
      </c>
      <c r="D51" s="7">
        <v>18</v>
      </c>
      <c r="E51" s="7">
        <v>19</v>
      </c>
      <c r="F51" s="7">
        <v>19</v>
      </c>
      <c r="G51" s="7">
        <v>20</v>
      </c>
      <c r="H51" s="7">
        <v>20</v>
      </c>
      <c r="I51" s="7">
        <v>21</v>
      </c>
      <c r="J51" s="7">
        <v>21</v>
      </c>
      <c r="K51" s="7">
        <v>22</v>
      </c>
      <c r="L51" s="7">
        <v>22</v>
      </c>
      <c r="M51" s="7">
        <v>23</v>
      </c>
      <c r="N51" s="7">
        <v>24</v>
      </c>
      <c r="O51" s="7">
        <v>24</v>
      </c>
      <c r="P51" s="7">
        <v>25</v>
      </c>
      <c r="Q51" s="7">
        <v>25</v>
      </c>
      <c r="R51" s="7">
        <v>26</v>
      </c>
      <c r="S51" s="7">
        <v>26</v>
      </c>
      <c r="T51" s="7">
        <v>27</v>
      </c>
      <c r="U51" s="7">
        <v>27</v>
      </c>
      <c r="V51" s="7">
        <v>28</v>
      </c>
      <c r="W51" s="7">
        <v>28</v>
      </c>
      <c r="X51" s="7">
        <v>29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34" ht="37.5" customHeight="1">
      <c r="B52" s="18" t="s">
        <v>67</v>
      </c>
      <c r="C52" s="21" t="s">
        <v>68</v>
      </c>
      <c r="D52" s="7">
        <v>33</v>
      </c>
      <c r="E52" s="7">
        <v>33</v>
      </c>
      <c r="F52" s="7">
        <v>34</v>
      </c>
      <c r="G52" s="7">
        <v>35</v>
      </c>
      <c r="H52" s="7">
        <v>36</v>
      </c>
      <c r="I52" s="7">
        <v>37</v>
      </c>
      <c r="J52" s="7">
        <v>38</v>
      </c>
      <c r="K52" s="7">
        <v>39</v>
      </c>
      <c r="L52" s="7">
        <v>40</v>
      </c>
      <c r="M52" s="7">
        <v>41</v>
      </c>
      <c r="N52" s="7">
        <v>42</v>
      </c>
      <c r="O52" s="7">
        <v>43</v>
      </c>
      <c r="P52" s="7">
        <v>44</v>
      </c>
      <c r="Q52" s="7">
        <v>45</v>
      </c>
      <c r="R52" s="7">
        <v>46</v>
      </c>
      <c r="S52" s="7">
        <v>47</v>
      </c>
      <c r="T52" s="7">
        <v>48</v>
      </c>
      <c r="U52" s="7">
        <v>49</v>
      </c>
      <c r="V52" s="7">
        <v>50</v>
      </c>
      <c r="W52" s="7">
        <v>51</v>
      </c>
      <c r="X52" s="7">
        <v>52</v>
      </c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34" ht="37.5" customHeight="1">
      <c r="B53" s="18" t="s">
        <v>69</v>
      </c>
      <c r="C53" s="21" t="s">
        <v>70</v>
      </c>
      <c r="D53" s="7">
        <v>65</v>
      </c>
      <c r="E53" s="7">
        <v>67</v>
      </c>
      <c r="F53" s="7">
        <v>69</v>
      </c>
      <c r="G53" s="7">
        <v>71</v>
      </c>
      <c r="H53" s="7">
        <v>73</v>
      </c>
      <c r="I53" s="7">
        <v>75</v>
      </c>
      <c r="J53" s="7">
        <v>76</v>
      </c>
      <c r="K53" s="7">
        <v>78</v>
      </c>
      <c r="L53" s="7">
        <v>80</v>
      </c>
      <c r="M53" s="7">
        <v>82</v>
      </c>
      <c r="N53" s="7">
        <v>84</v>
      </c>
      <c r="O53" s="7">
        <v>86</v>
      </c>
      <c r="P53" s="7">
        <v>88</v>
      </c>
      <c r="Q53" s="7">
        <v>90</v>
      </c>
      <c r="R53" s="7">
        <v>92</v>
      </c>
      <c r="S53" s="7">
        <v>94</v>
      </c>
      <c r="T53" s="7">
        <v>95</v>
      </c>
      <c r="U53" s="7">
        <v>97</v>
      </c>
      <c r="V53" s="7">
        <v>99</v>
      </c>
      <c r="W53" s="7">
        <v>101</v>
      </c>
      <c r="X53" s="7">
        <v>103</v>
      </c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2:34" ht="37.5" customHeight="1">
      <c r="B54" s="18" t="s">
        <v>71</v>
      </c>
      <c r="C54" s="7" t="s">
        <v>12</v>
      </c>
      <c r="D54" s="7">
        <v>655</v>
      </c>
      <c r="E54" s="7">
        <f>D54+25</f>
        <v>680</v>
      </c>
      <c r="F54" s="7">
        <f aca="true" t="shared" si="21" ref="F54:S54">E54+25</f>
        <v>705</v>
      </c>
      <c r="G54" s="7">
        <f t="shared" si="21"/>
        <v>730</v>
      </c>
      <c r="H54" s="7">
        <f t="shared" si="21"/>
        <v>755</v>
      </c>
      <c r="I54" s="7">
        <f t="shared" si="21"/>
        <v>780</v>
      </c>
      <c r="J54" s="7">
        <f t="shared" si="21"/>
        <v>805</v>
      </c>
      <c r="K54" s="7">
        <f t="shared" si="21"/>
        <v>830</v>
      </c>
      <c r="L54" s="7">
        <f t="shared" si="21"/>
        <v>855</v>
      </c>
      <c r="M54" s="7">
        <f t="shared" si="21"/>
        <v>880</v>
      </c>
      <c r="N54" s="7">
        <f t="shared" si="21"/>
        <v>905</v>
      </c>
      <c r="O54" s="7">
        <f t="shared" si="21"/>
        <v>930</v>
      </c>
      <c r="P54" s="7">
        <f t="shared" si="21"/>
        <v>955</v>
      </c>
      <c r="Q54" s="7">
        <f t="shared" si="21"/>
        <v>980</v>
      </c>
      <c r="R54" s="7">
        <f t="shared" si="21"/>
        <v>1005</v>
      </c>
      <c r="S54" s="7">
        <f t="shared" si="21"/>
        <v>1030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34" ht="37.5" customHeight="1">
      <c r="B55" s="18" t="s">
        <v>271</v>
      </c>
      <c r="C55" s="75" t="s">
        <v>8</v>
      </c>
      <c r="D55" s="7">
        <v>975</v>
      </c>
      <c r="E55" s="7">
        <f>D55+37</f>
        <v>1012</v>
      </c>
      <c r="F55" s="7">
        <f aca="true" t="shared" si="22" ref="F55:S55">E55+37</f>
        <v>1049</v>
      </c>
      <c r="G55" s="7">
        <f t="shared" si="22"/>
        <v>1086</v>
      </c>
      <c r="H55" s="7">
        <f t="shared" si="22"/>
        <v>1123</v>
      </c>
      <c r="I55" s="7">
        <f t="shared" si="22"/>
        <v>1160</v>
      </c>
      <c r="J55" s="7">
        <f t="shared" si="22"/>
        <v>1197</v>
      </c>
      <c r="K55" s="7">
        <f t="shared" si="22"/>
        <v>1234</v>
      </c>
      <c r="L55" s="7">
        <f t="shared" si="22"/>
        <v>1271</v>
      </c>
      <c r="M55" s="7">
        <f t="shared" si="22"/>
        <v>1308</v>
      </c>
      <c r="N55" s="7">
        <f t="shared" si="22"/>
        <v>1345</v>
      </c>
      <c r="O55" s="7">
        <f t="shared" si="22"/>
        <v>1382</v>
      </c>
      <c r="P55" s="7">
        <f t="shared" si="22"/>
        <v>1419</v>
      </c>
      <c r="Q55" s="7">
        <f t="shared" si="22"/>
        <v>1456</v>
      </c>
      <c r="R55" s="7">
        <f t="shared" si="22"/>
        <v>1493</v>
      </c>
      <c r="S55" s="7">
        <f t="shared" si="22"/>
        <v>1530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2:34" ht="37.5" customHeight="1">
      <c r="B56" s="18" t="s">
        <v>10</v>
      </c>
      <c r="C56" s="83"/>
      <c r="D56" s="7">
        <v>1066</v>
      </c>
      <c r="E56" s="7">
        <f>D56+22</f>
        <v>1088</v>
      </c>
      <c r="F56" s="7">
        <f>E56+22</f>
        <v>1110</v>
      </c>
      <c r="G56" s="7">
        <v>1133</v>
      </c>
      <c r="H56" s="7">
        <v>1155</v>
      </c>
      <c r="I56" s="7">
        <v>1178</v>
      </c>
      <c r="J56" s="7">
        <f>I56+22</f>
        <v>1200</v>
      </c>
      <c r="K56" s="7">
        <f>J56+22</f>
        <v>1222</v>
      </c>
      <c r="L56" s="7">
        <v>1245</v>
      </c>
      <c r="M56" s="7">
        <v>1267</v>
      </c>
      <c r="N56" s="7">
        <v>1290</v>
      </c>
      <c r="O56" s="7">
        <v>1312</v>
      </c>
      <c r="P56" s="7">
        <v>1334</v>
      </c>
      <c r="Q56" s="7">
        <v>1357</v>
      </c>
      <c r="R56" s="7">
        <v>1379</v>
      </c>
      <c r="S56" s="7">
        <v>1401</v>
      </c>
      <c r="T56" s="7">
        <v>1424</v>
      </c>
      <c r="U56" s="7">
        <v>1446</v>
      </c>
      <c r="V56" s="7">
        <v>1469</v>
      </c>
      <c r="W56" s="7">
        <v>1491</v>
      </c>
      <c r="X56" s="7">
        <v>1513</v>
      </c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2:34" ht="37.5" customHeight="1">
      <c r="B57" s="18" t="s">
        <v>36</v>
      </c>
      <c r="C57" s="76"/>
      <c r="D57" s="7">
        <v>1086</v>
      </c>
      <c r="E57" s="7">
        <v>1123</v>
      </c>
      <c r="F57" s="7">
        <v>1123</v>
      </c>
      <c r="G57" s="7">
        <v>1160</v>
      </c>
      <c r="H57" s="7">
        <v>1160</v>
      </c>
      <c r="I57" s="7">
        <v>1197</v>
      </c>
      <c r="J57" s="7">
        <v>1234</v>
      </c>
      <c r="K57" s="7">
        <v>1234</v>
      </c>
      <c r="L57" s="7">
        <v>1271</v>
      </c>
      <c r="M57" s="7">
        <v>1271</v>
      </c>
      <c r="N57" s="7">
        <v>1308</v>
      </c>
      <c r="O57" s="7">
        <v>1345</v>
      </c>
      <c r="P57" s="7">
        <v>1345</v>
      </c>
      <c r="Q57" s="7">
        <v>1382</v>
      </c>
      <c r="R57" s="7">
        <v>1382</v>
      </c>
      <c r="S57" s="7">
        <v>1419</v>
      </c>
      <c r="T57" s="7">
        <v>1456</v>
      </c>
      <c r="U57" s="7">
        <v>1456</v>
      </c>
      <c r="V57" s="7">
        <v>1493</v>
      </c>
      <c r="W57" s="7">
        <v>1530</v>
      </c>
      <c r="X57" s="7">
        <v>1530</v>
      </c>
      <c r="Y57" s="7">
        <v>1530</v>
      </c>
      <c r="Z57" s="7">
        <v>1530</v>
      </c>
      <c r="AA57" s="7">
        <v>1530</v>
      </c>
      <c r="AB57" s="7">
        <v>1530</v>
      </c>
      <c r="AC57" s="7">
        <v>1530</v>
      </c>
      <c r="AD57" s="7">
        <v>1530</v>
      </c>
      <c r="AE57" s="7">
        <v>1530</v>
      </c>
      <c r="AF57" s="7">
        <v>1530</v>
      </c>
      <c r="AG57" s="7">
        <v>1530</v>
      </c>
      <c r="AH57" s="6">
        <v>1530</v>
      </c>
    </row>
    <row r="58" spans="2:34" ht="37.5" customHeight="1">
      <c r="B58" s="18" t="s">
        <v>73</v>
      </c>
      <c r="C58" s="7" t="s">
        <v>7</v>
      </c>
      <c r="D58" s="7">
        <v>1320</v>
      </c>
      <c r="E58" s="7">
        <f>D58+50</f>
        <v>1370</v>
      </c>
      <c r="F58" s="7">
        <f aca="true" t="shared" si="23" ref="F58:AH58">E58+50</f>
        <v>1420</v>
      </c>
      <c r="G58" s="7">
        <f t="shared" si="23"/>
        <v>1470</v>
      </c>
      <c r="H58" s="7">
        <f t="shared" si="23"/>
        <v>1520</v>
      </c>
      <c r="I58" s="7">
        <f t="shared" si="23"/>
        <v>1570</v>
      </c>
      <c r="J58" s="7">
        <f t="shared" si="23"/>
        <v>1620</v>
      </c>
      <c r="K58" s="7">
        <f t="shared" si="23"/>
        <v>1670</v>
      </c>
      <c r="L58" s="7">
        <f t="shared" si="23"/>
        <v>1720</v>
      </c>
      <c r="M58" s="7">
        <f t="shared" si="23"/>
        <v>1770</v>
      </c>
      <c r="N58" s="7">
        <f t="shared" si="23"/>
        <v>1820</v>
      </c>
      <c r="O58" s="7">
        <f t="shared" si="23"/>
        <v>1870</v>
      </c>
      <c r="P58" s="7">
        <f t="shared" si="23"/>
        <v>1920</v>
      </c>
      <c r="Q58" s="7">
        <f t="shared" si="23"/>
        <v>1970</v>
      </c>
      <c r="R58" s="7">
        <f t="shared" si="23"/>
        <v>2020</v>
      </c>
      <c r="S58" s="7">
        <f t="shared" si="23"/>
        <v>2070</v>
      </c>
      <c r="T58" s="7">
        <f t="shared" si="23"/>
        <v>2120</v>
      </c>
      <c r="U58" s="7">
        <f t="shared" si="23"/>
        <v>2170</v>
      </c>
      <c r="V58" s="7">
        <f t="shared" si="23"/>
        <v>2220</v>
      </c>
      <c r="W58" s="7">
        <f t="shared" si="23"/>
        <v>2270</v>
      </c>
      <c r="X58" s="7">
        <f t="shared" si="23"/>
        <v>2320</v>
      </c>
      <c r="Y58" s="7">
        <f t="shared" si="23"/>
        <v>2370</v>
      </c>
      <c r="Z58" s="7">
        <f t="shared" si="23"/>
        <v>2420</v>
      </c>
      <c r="AA58" s="7">
        <f t="shared" si="23"/>
        <v>2470</v>
      </c>
      <c r="AB58" s="7">
        <f t="shared" si="23"/>
        <v>2520</v>
      </c>
      <c r="AC58" s="7">
        <f t="shared" si="23"/>
        <v>2570</v>
      </c>
      <c r="AD58" s="7">
        <f t="shared" si="23"/>
        <v>2620</v>
      </c>
      <c r="AE58" s="7">
        <f t="shared" si="23"/>
        <v>2670</v>
      </c>
      <c r="AF58" s="7">
        <f t="shared" si="23"/>
        <v>2720</v>
      </c>
      <c r="AG58" s="7">
        <f t="shared" si="23"/>
        <v>2770</v>
      </c>
      <c r="AH58" s="6">
        <f t="shared" si="23"/>
        <v>2820</v>
      </c>
    </row>
    <row r="59" spans="2:34" ht="37.5" customHeight="1">
      <c r="B59" s="18" t="s">
        <v>74</v>
      </c>
      <c r="C59" s="7" t="s">
        <v>5</v>
      </c>
      <c r="D59" s="7">
        <v>1980</v>
      </c>
      <c r="E59" s="7">
        <f>D59+75</f>
        <v>2055</v>
      </c>
      <c r="F59" s="7">
        <f aca="true" t="shared" si="24" ref="F59:AH59">E59+75</f>
        <v>2130</v>
      </c>
      <c r="G59" s="7">
        <f t="shared" si="24"/>
        <v>2205</v>
      </c>
      <c r="H59" s="7">
        <f t="shared" si="24"/>
        <v>2280</v>
      </c>
      <c r="I59" s="7">
        <f t="shared" si="24"/>
        <v>2355</v>
      </c>
      <c r="J59" s="7">
        <f t="shared" si="24"/>
        <v>2430</v>
      </c>
      <c r="K59" s="7">
        <f t="shared" si="24"/>
        <v>2505</v>
      </c>
      <c r="L59" s="7">
        <f t="shared" si="24"/>
        <v>2580</v>
      </c>
      <c r="M59" s="7">
        <f t="shared" si="24"/>
        <v>2655</v>
      </c>
      <c r="N59" s="7">
        <f t="shared" si="24"/>
        <v>2730</v>
      </c>
      <c r="O59" s="7">
        <f t="shared" si="24"/>
        <v>2805</v>
      </c>
      <c r="P59" s="7">
        <f t="shared" si="24"/>
        <v>2880</v>
      </c>
      <c r="Q59" s="7">
        <f t="shared" si="24"/>
        <v>2955</v>
      </c>
      <c r="R59" s="7">
        <f t="shared" si="24"/>
        <v>3030</v>
      </c>
      <c r="S59" s="7">
        <f t="shared" si="24"/>
        <v>3105</v>
      </c>
      <c r="T59" s="7">
        <f t="shared" si="24"/>
        <v>3180</v>
      </c>
      <c r="U59" s="7">
        <f t="shared" si="24"/>
        <v>3255</v>
      </c>
      <c r="V59" s="7">
        <f t="shared" si="24"/>
        <v>3330</v>
      </c>
      <c r="W59" s="7">
        <f t="shared" si="24"/>
        <v>3405</v>
      </c>
      <c r="X59" s="7">
        <f t="shared" si="24"/>
        <v>3480</v>
      </c>
      <c r="Y59" s="7">
        <f t="shared" si="24"/>
        <v>3555</v>
      </c>
      <c r="Z59" s="7">
        <f t="shared" si="24"/>
        <v>3630</v>
      </c>
      <c r="AA59" s="7">
        <f t="shared" si="24"/>
        <v>3705</v>
      </c>
      <c r="AB59" s="7">
        <f t="shared" si="24"/>
        <v>3780</v>
      </c>
      <c r="AC59" s="7">
        <f t="shared" si="24"/>
        <v>3855</v>
      </c>
      <c r="AD59" s="7">
        <f t="shared" si="24"/>
        <v>3930</v>
      </c>
      <c r="AE59" s="7">
        <f t="shared" si="24"/>
        <v>4005</v>
      </c>
      <c r="AF59" s="7">
        <f t="shared" si="24"/>
        <v>4080</v>
      </c>
      <c r="AG59" s="7">
        <f t="shared" si="24"/>
        <v>4155</v>
      </c>
      <c r="AH59" s="6">
        <f t="shared" si="24"/>
        <v>4230</v>
      </c>
    </row>
    <row r="60" spans="2:34" ht="37.5" customHeight="1">
      <c r="B60" s="17" t="s">
        <v>315</v>
      </c>
      <c r="C60" s="15" t="s">
        <v>2</v>
      </c>
      <c r="D60" s="15">
        <v>2275</v>
      </c>
      <c r="E60" s="15">
        <f>D60+85</f>
        <v>2360</v>
      </c>
      <c r="F60" s="15">
        <f aca="true" t="shared" si="25" ref="F60:AH60">E60+85</f>
        <v>2445</v>
      </c>
      <c r="G60" s="15">
        <f t="shared" si="25"/>
        <v>2530</v>
      </c>
      <c r="H60" s="15">
        <f t="shared" si="25"/>
        <v>2615</v>
      </c>
      <c r="I60" s="15">
        <f t="shared" si="25"/>
        <v>2700</v>
      </c>
      <c r="J60" s="15">
        <f t="shared" si="25"/>
        <v>2785</v>
      </c>
      <c r="K60" s="15">
        <f t="shared" si="25"/>
        <v>2870</v>
      </c>
      <c r="L60" s="15">
        <f t="shared" si="25"/>
        <v>2955</v>
      </c>
      <c r="M60" s="15">
        <f t="shared" si="25"/>
        <v>3040</v>
      </c>
      <c r="N60" s="15">
        <f t="shared" si="25"/>
        <v>3125</v>
      </c>
      <c r="O60" s="15">
        <f t="shared" si="25"/>
        <v>3210</v>
      </c>
      <c r="P60" s="15">
        <f t="shared" si="25"/>
        <v>3295</v>
      </c>
      <c r="Q60" s="15">
        <f t="shared" si="25"/>
        <v>3380</v>
      </c>
      <c r="R60" s="15">
        <f t="shared" si="25"/>
        <v>3465</v>
      </c>
      <c r="S60" s="15">
        <f t="shared" si="25"/>
        <v>3550</v>
      </c>
      <c r="T60" s="15">
        <f t="shared" si="25"/>
        <v>3635</v>
      </c>
      <c r="U60" s="15">
        <f t="shared" si="25"/>
        <v>3720</v>
      </c>
      <c r="V60" s="15">
        <f t="shared" si="25"/>
        <v>3805</v>
      </c>
      <c r="W60" s="15">
        <f t="shared" si="25"/>
        <v>3890</v>
      </c>
      <c r="X60" s="15">
        <f t="shared" si="25"/>
        <v>3975</v>
      </c>
      <c r="Y60" s="15">
        <f t="shared" si="25"/>
        <v>4060</v>
      </c>
      <c r="Z60" s="15">
        <f t="shared" si="25"/>
        <v>4145</v>
      </c>
      <c r="AA60" s="15">
        <f t="shared" si="25"/>
        <v>4230</v>
      </c>
      <c r="AB60" s="15">
        <f t="shared" si="25"/>
        <v>4315</v>
      </c>
      <c r="AC60" s="15">
        <f t="shared" si="25"/>
        <v>4400</v>
      </c>
      <c r="AD60" s="15">
        <f t="shared" si="25"/>
        <v>4485</v>
      </c>
      <c r="AE60" s="15">
        <f t="shared" si="25"/>
        <v>4570</v>
      </c>
      <c r="AF60" s="15">
        <f t="shared" si="25"/>
        <v>4655</v>
      </c>
      <c r="AG60" s="15">
        <f t="shared" si="25"/>
        <v>4740</v>
      </c>
      <c r="AH60" s="15">
        <f t="shared" si="25"/>
        <v>4825</v>
      </c>
    </row>
    <row r="61" spans="2:34" ht="37.5" customHeight="1">
      <c r="B61" s="17" t="s">
        <v>316</v>
      </c>
      <c r="C61" s="15" t="s">
        <v>3</v>
      </c>
      <c r="D61" s="15">
        <v>2615</v>
      </c>
      <c r="E61" s="15">
        <f>D61+100</f>
        <v>2715</v>
      </c>
      <c r="F61" s="15">
        <f aca="true" t="shared" si="26" ref="F61:AH61">E61+100</f>
        <v>2815</v>
      </c>
      <c r="G61" s="15">
        <f t="shared" si="26"/>
        <v>2915</v>
      </c>
      <c r="H61" s="15">
        <f t="shared" si="26"/>
        <v>3015</v>
      </c>
      <c r="I61" s="15">
        <f t="shared" si="26"/>
        <v>3115</v>
      </c>
      <c r="J61" s="15">
        <f t="shared" si="26"/>
        <v>3215</v>
      </c>
      <c r="K61" s="15">
        <f t="shared" si="26"/>
        <v>3315</v>
      </c>
      <c r="L61" s="15">
        <f t="shared" si="26"/>
        <v>3415</v>
      </c>
      <c r="M61" s="15">
        <f t="shared" si="26"/>
        <v>3515</v>
      </c>
      <c r="N61" s="15">
        <f t="shared" si="26"/>
        <v>3615</v>
      </c>
      <c r="O61" s="15">
        <f t="shared" si="26"/>
        <v>3715</v>
      </c>
      <c r="P61" s="15">
        <f t="shared" si="26"/>
        <v>3815</v>
      </c>
      <c r="Q61" s="15">
        <f t="shared" si="26"/>
        <v>3915</v>
      </c>
      <c r="R61" s="15">
        <f t="shared" si="26"/>
        <v>4015</v>
      </c>
      <c r="S61" s="15">
        <f t="shared" si="26"/>
        <v>4115</v>
      </c>
      <c r="T61" s="15">
        <f t="shared" si="26"/>
        <v>4215</v>
      </c>
      <c r="U61" s="15">
        <f t="shared" si="26"/>
        <v>4315</v>
      </c>
      <c r="V61" s="15">
        <f t="shared" si="26"/>
        <v>4415</v>
      </c>
      <c r="W61" s="15">
        <f t="shared" si="26"/>
        <v>4515</v>
      </c>
      <c r="X61" s="15">
        <f t="shared" si="26"/>
        <v>4615</v>
      </c>
      <c r="Y61" s="15">
        <f t="shared" si="26"/>
        <v>4715</v>
      </c>
      <c r="Z61" s="15">
        <f t="shared" si="26"/>
        <v>4815</v>
      </c>
      <c r="AA61" s="15">
        <f t="shared" si="26"/>
        <v>4915</v>
      </c>
      <c r="AB61" s="15">
        <f t="shared" si="26"/>
        <v>5015</v>
      </c>
      <c r="AC61" s="15">
        <f t="shared" si="26"/>
        <v>5115</v>
      </c>
      <c r="AD61" s="15">
        <f t="shared" si="26"/>
        <v>5215</v>
      </c>
      <c r="AE61" s="15">
        <f t="shared" si="26"/>
        <v>5315</v>
      </c>
      <c r="AF61" s="15">
        <f t="shared" si="26"/>
        <v>5415</v>
      </c>
      <c r="AG61" s="15">
        <f t="shared" si="26"/>
        <v>5515</v>
      </c>
      <c r="AH61" s="15">
        <f t="shared" si="26"/>
        <v>5615</v>
      </c>
    </row>
    <row r="62" spans="2:34" ht="37.5" customHeight="1">
      <c r="B62" s="77" t="s">
        <v>272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9"/>
    </row>
    <row r="63" spans="2:34" ht="37.5" customHeight="1">
      <c r="B63" s="80" t="s">
        <v>264</v>
      </c>
      <c r="C63" s="75" t="s">
        <v>27</v>
      </c>
      <c r="D63" s="77" t="s">
        <v>265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</row>
    <row r="64" spans="2:34" ht="37.5" customHeight="1">
      <c r="B64" s="81"/>
      <c r="C64" s="76"/>
      <c r="D64" s="7">
        <v>0</v>
      </c>
      <c r="E64" s="7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">
        <v>7</v>
      </c>
      <c r="L64" s="7">
        <v>8</v>
      </c>
      <c r="M64" s="7">
        <v>9</v>
      </c>
      <c r="N64" s="7">
        <v>10</v>
      </c>
      <c r="O64" s="7">
        <v>11</v>
      </c>
      <c r="P64" s="7">
        <v>12</v>
      </c>
      <c r="Q64" s="7">
        <v>13</v>
      </c>
      <c r="R64" s="7">
        <v>14</v>
      </c>
      <c r="S64" s="7">
        <v>15</v>
      </c>
      <c r="T64" s="7">
        <v>16</v>
      </c>
      <c r="U64" s="7">
        <v>17</v>
      </c>
      <c r="V64" s="7">
        <v>18</v>
      </c>
      <c r="W64" s="7">
        <v>19</v>
      </c>
      <c r="X64" s="7">
        <v>20</v>
      </c>
      <c r="Y64" s="7">
        <v>21</v>
      </c>
      <c r="Z64" s="7">
        <v>22</v>
      </c>
      <c r="AA64" s="7">
        <v>23</v>
      </c>
      <c r="AB64" s="7">
        <v>24</v>
      </c>
      <c r="AC64" s="7">
        <v>25</v>
      </c>
      <c r="AD64" s="7">
        <v>26</v>
      </c>
      <c r="AE64" s="7">
        <v>27</v>
      </c>
      <c r="AF64" s="7">
        <v>28</v>
      </c>
      <c r="AG64" s="7">
        <v>29</v>
      </c>
      <c r="AH64" s="6">
        <v>30</v>
      </c>
    </row>
    <row r="65" spans="2:34" ht="37.5" customHeight="1">
      <c r="B65" s="18" t="s">
        <v>75</v>
      </c>
      <c r="C65" s="7" t="s">
        <v>24</v>
      </c>
      <c r="D65" s="7">
        <v>130</v>
      </c>
      <c r="E65" s="7">
        <v>134</v>
      </c>
      <c r="F65" s="7">
        <v>138</v>
      </c>
      <c r="G65" s="7">
        <v>142</v>
      </c>
      <c r="H65" s="7">
        <v>146</v>
      </c>
      <c r="I65" s="7">
        <v>150</v>
      </c>
      <c r="J65" s="7">
        <v>154</v>
      </c>
      <c r="K65" s="7">
        <v>158</v>
      </c>
      <c r="L65" s="7">
        <v>162</v>
      </c>
      <c r="M65" s="7">
        <v>166</v>
      </c>
      <c r="N65" s="7">
        <v>170</v>
      </c>
      <c r="O65" s="7">
        <v>175</v>
      </c>
      <c r="P65" s="7">
        <v>180</v>
      </c>
      <c r="Q65" s="7">
        <v>185</v>
      </c>
      <c r="R65" s="7">
        <v>190</v>
      </c>
      <c r="S65" s="7">
        <v>195</v>
      </c>
      <c r="T65" s="7">
        <v>200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2:34" ht="37.5" customHeight="1">
      <c r="B66" s="82" t="s">
        <v>76</v>
      </c>
      <c r="C66" s="75" t="s">
        <v>22</v>
      </c>
      <c r="D66" s="7">
        <v>280</v>
      </c>
      <c r="E66" s="7">
        <v>288</v>
      </c>
      <c r="F66" s="7">
        <v>296</v>
      </c>
      <c r="G66" s="7">
        <v>304</v>
      </c>
      <c r="H66" s="7">
        <v>312</v>
      </c>
      <c r="I66" s="7">
        <v>320</v>
      </c>
      <c r="J66" s="7">
        <v>328</v>
      </c>
      <c r="K66" s="7">
        <v>336</v>
      </c>
      <c r="L66" s="7">
        <v>344</v>
      </c>
      <c r="M66" s="7">
        <v>352</v>
      </c>
      <c r="N66" s="7">
        <v>361</v>
      </c>
      <c r="O66" s="7">
        <v>370</v>
      </c>
      <c r="P66" s="7">
        <v>379</v>
      </c>
      <c r="Q66" s="7">
        <v>388</v>
      </c>
      <c r="R66" s="7">
        <v>397</v>
      </c>
      <c r="S66" s="7">
        <v>406</v>
      </c>
      <c r="T66" s="7">
        <v>415</v>
      </c>
      <c r="U66" s="7">
        <v>427</v>
      </c>
      <c r="V66" s="7">
        <v>439</v>
      </c>
      <c r="W66" s="7">
        <v>541</v>
      </c>
      <c r="X66" s="7">
        <v>463</v>
      </c>
      <c r="Y66" s="7">
        <v>475</v>
      </c>
      <c r="Z66" s="19"/>
      <c r="AA66" s="19"/>
      <c r="AB66" s="19"/>
      <c r="AC66" s="19"/>
      <c r="AD66" s="19"/>
      <c r="AE66" s="19"/>
      <c r="AF66" s="19"/>
      <c r="AG66" s="19"/>
      <c r="AH66" s="19"/>
    </row>
    <row r="67" spans="2:34" ht="37.5" customHeight="1">
      <c r="B67" s="81"/>
      <c r="C67" s="76"/>
      <c r="D67" s="7">
        <v>280</v>
      </c>
      <c r="E67" s="7">
        <v>280</v>
      </c>
      <c r="F67" s="7">
        <v>280</v>
      </c>
      <c r="G67" s="7">
        <v>280</v>
      </c>
      <c r="H67" s="7">
        <v>288</v>
      </c>
      <c r="I67" s="7">
        <v>288</v>
      </c>
      <c r="J67" s="7">
        <v>296</v>
      </c>
      <c r="K67" s="7">
        <v>296</v>
      </c>
      <c r="L67" s="7">
        <v>304</v>
      </c>
      <c r="M67" s="7">
        <v>304</v>
      </c>
      <c r="N67" s="7">
        <v>312</v>
      </c>
      <c r="O67" s="7">
        <v>320</v>
      </c>
      <c r="P67" s="7">
        <v>320</v>
      </c>
      <c r="Q67" s="7">
        <v>328</v>
      </c>
      <c r="R67" s="7">
        <v>336</v>
      </c>
      <c r="S67" s="7">
        <v>336</v>
      </c>
      <c r="T67" s="7">
        <v>344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2:34" ht="37.5" customHeight="1">
      <c r="B68" s="18" t="s">
        <v>77</v>
      </c>
      <c r="C68" s="75" t="s">
        <v>19</v>
      </c>
      <c r="D68" s="7">
        <v>500</v>
      </c>
      <c r="E68" s="7">
        <f>D68+16</f>
        <v>516</v>
      </c>
      <c r="F68" s="7">
        <f aca="true" t="shared" si="27" ref="F68:X68">E68+16</f>
        <v>532</v>
      </c>
      <c r="G68" s="7">
        <f t="shared" si="27"/>
        <v>548</v>
      </c>
      <c r="H68" s="7">
        <f t="shared" si="27"/>
        <v>564</v>
      </c>
      <c r="I68" s="7">
        <f t="shared" si="27"/>
        <v>580</v>
      </c>
      <c r="J68" s="7">
        <f t="shared" si="27"/>
        <v>596</v>
      </c>
      <c r="K68" s="7">
        <f t="shared" si="27"/>
        <v>612</v>
      </c>
      <c r="L68" s="7">
        <f t="shared" si="27"/>
        <v>628</v>
      </c>
      <c r="M68" s="7">
        <f t="shared" si="27"/>
        <v>644</v>
      </c>
      <c r="N68" s="7">
        <f t="shared" si="27"/>
        <v>660</v>
      </c>
      <c r="O68" s="7">
        <f t="shared" si="27"/>
        <v>676</v>
      </c>
      <c r="P68" s="7">
        <f t="shared" si="27"/>
        <v>692</v>
      </c>
      <c r="Q68" s="7">
        <f t="shared" si="27"/>
        <v>708</v>
      </c>
      <c r="R68" s="7">
        <f t="shared" si="27"/>
        <v>724</v>
      </c>
      <c r="S68" s="7">
        <f t="shared" si="27"/>
        <v>740</v>
      </c>
      <c r="T68" s="7">
        <f t="shared" si="27"/>
        <v>756</v>
      </c>
      <c r="U68" s="7">
        <f t="shared" si="27"/>
        <v>772</v>
      </c>
      <c r="V68" s="7">
        <f t="shared" si="27"/>
        <v>788</v>
      </c>
      <c r="W68" s="7">
        <f t="shared" si="27"/>
        <v>804</v>
      </c>
      <c r="X68" s="7">
        <f t="shared" si="27"/>
        <v>820</v>
      </c>
      <c r="Y68" s="7">
        <v>820</v>
      </c>
      <c r="Z68" s="19"/>
      <c r="AA68" s="19"/>
      <c r="AB68" s="19"/>
      <c r="AC68" s="19"/>
      <c r="AD68" s="19"/>
      <c r="AE68" s="19"/>
      <c r="AF68" s="19"/>
      <c r="AG68" s="19"/>
      <c r="AH68" s="19"/>
    </row>
    <row r="69" spans="2:34" ht="37.5" customHeight="1">
      <c r="B69" s="18" t="s">
        <v>39</v>
      </c>
      <c r="C69" s="76"/>
      <c r="D69" s="7">
        <v>516</v>
      </c>
      <c r="E69" s="7">
        <v>516</v>
      </c>
      <c r="F69" s="7">
        <v>532</v>
      </c>
      <c r="G69" s="7">
        <v>532</v>
      </c>
      <c r="H69" s="7">
        <v>548</v>
      </c>
      <c r="I69" s="7">
        <v>564</v>
      </c>
      <c r="J69" s="7">
        <v>564</v>
      </c>
      <c r="K69" s="7">
        <v>580</v>
      </c>
      <c r="L69" s="7">
        <v>596</v>
      </c>
      <c r="M69" s="7">
        <v>612</v>
      </c>
      <c r="N69" s="7">
        <v>628</v>
      </c>
      <c r="O69" s="7">
        <v>644</v>
      </c>
      <c r="P69" s="7">
        <v>660</v>
      </c>
      <c r="Q69" s="7">
        <v>676</v>
      </c>
      <c r="R69" s="7">
        <v>692</v>
      </c>
      <c r="S69" s="7">
        <v>692</v>
      </c>
      <c r="T69" s="7">
        <v>708</v>
      </c>
      <c r="U69" s="7">
        <v>724</v>
      </c>
      <c r="V69" s="7">
        <v>756</v>
      </c>
      <c r="W69" s="7">
        <v>772</v>
      </c>
      <c r="X69" s="7">
        <v>788</v>
      </c>
      <c r="Y69" s="7">
        <v>820</v>
      </c>
      <c r="Z69" s="19"/>
      <c r="AA69" s="19"/>
      <c r="AB69" s="19"/>
      <c r="AC69" s="19"/>
      <c r="AD69" s="19"/>
      <c r="AE69" s="19"/>
      <c r="AF69" s="19"/>
      <c r="AG69" s="19"/>
      <c r="AH69" s="19"/>
    </row>
    <row r="70" spans="2:34" ht="37.5" customHeight="1">
      <c r="B70" s="18" t="s">
        <v>13</v>
      </c>
      <c r="C70" s="7" t="s">
        <v>18</v>
      </c>
      <c r="D70" s="7">
        <v>68</v>
      </c>
      <c r="E70" s="7">
        <v>70</v>
      </c>
      <c r="F70" s="7">
        <v>72</v>
      </c>
      <c r="G70" s="7">
        <v>74</v>
      </c>
      <c r="H70" s="7">
        <v>76</v>
      </c>
      <c r="I70" s="7">
        <v>78</v>
      </c>
      <c r="J70" s="7">
        <v>80</v>
      </c>
      <c r="K70" s="7">
        <v>83</v>
      </c>
      <c r="L70" s="7">
        <v>85</v>
      </c>
      <c r="M70" s="7">
        <v>87</v>
      </c>
      <c r="N70" s="7">
        <v>89</v>
      </c>
      <c r="O70" s="7">
        <v>91</v>
      </c>
      <c r="P70" s="7">
        <v>93</v>
      </c>
      <c r="Q70" s="7">
        <v>96</v>
      </c>
      <c r="R70" s="7">
        <v>98</v>
      </c>
      <c r="S70" s="7">
        <v>100</v>
      </c>
      <c r="T70" s="7">
        <v>102</v>
      </c>
      <c r="U70" s="7">
        <v>104</v>
      </c>
      <c r="V70" s="7">
        <v>106</v>
      </c>
      <c r="W70" s="7">
        <v>109</v>
      </c>
      <c r="X70" s="7">
        <v>111</v>
      </c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2:34" ht="37.5" customHeight="1">
      <c r="B71" s="18" t="s">
        <v>13</v>
      </c>
      <c r="C71" s="7" t="s">
        <v>17</v>
      </c>
      <c r="D71" s="7">
        <v>90</v>
      </c>
      <c r="E71" s="7">
        <v>93</v>
      </c>
      <c r="F71" s="7">
        <v>96</v>
      </c>
      <c r="G71" s="7">
        <v>99</v>
      </c>
      <c r="H71" s="7">
        <v>102</v>
      </c>
      <c r="I71" s="7">
        <v>104</v>
      </c>
      <c r="J71" s="7">
        <v>107</v>
      </c>
      <c r="K71" s="7">
        <v>110</v>
      </c>
      <c r="L71" s="7">
        <v>113</v>
      </c>
      <c r="M71" s="7">
        <v>116</v>
      </c>
      <c r="N71" s="7">
        <v>119</v>
      </c>
      <c r="O71" s="7">
        <v>122</v>
      </c>
      <c r="P71" s="7">
        <v>125</v>
      </c>
      <c r="Q71" s="7">
        <v>127</v>
      </c>
      <c r="R71" s="7">
        <v>130</v>
      </c>
      <c r="S71" s="7">
        <v>133</v>
      </c>
      <c r="T71" s="7">
        <v>136</v>
      </c>
      <c r="U71" s="7">
        <v>139</v>
      </c>
      <c r="V71" s="7">
        <v>142</v>
      </c>
      <c r="W71" s="7">
        <v>145</v>
      </c>
      <c r="X71" s="7">
        <v>148</v>
      </c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2:34" ht="37.5" customHeight="1">
      <c r="B72" s="18" t="s">
        <v>78</v>
      </c>
      <c r="C72" s="7" t="s">
        <v>15</v>
      </c>
      <c r="D72" s="7">
        <v>675</v>
      </c>
      <c r="E72" s="7">
        <f>D72+22</f>
        <v>697</v>
      </c>
      <c r="F72" s="7">
        <f aca="true" t="shared" si="28" ref="F72:X72">E72+22</f>
        <v>719</v>
      </c>
      <c r="G72" s="7">
        <f t="shared" si="28"/>
        <v>741</v>
      </c>
      <c r="H72" s="7">
        <f t="shared" si="28"/>
        <v>763</v>
      </c>
      <c r="I72" s="7">
        <f t="shared" si="28"/>
        <v>785</v>
      </c>
      <c r="J72" s="7">
        <f t="shared" si="28"/>
        <v>807</v>
      </c>
      <c r="K72" s="7">
        <f t="shared" si="28"/>
        <v>829</v>
      </c>
      <c r="L72" s="7">
        <f t="shared" si="28"/>
        <v>851</v>
      </c>
      <c r="M72" s="7">
        <f t="shared" si="28"/>
        <v>873</v>
      </c>
      <c r="N72" s="7">
        <f t="shared" si="28"/>
        <v>895</v>
      </c>
      <c r="O72" s="7">
        <f t="shared" si="28"/>
        <v>917</v>
      </c>
      <c r="P72" s="7">
        <f t="shared" si="28"/>
        <v>939</v>
      </c>
      <c r="Q72" s="7">
        <f t="shared" si="28"/>
        <v>961</v>
      </c>
      <c r="R72" s="7">
        <f t="shared" si="28"/>
        <v>983</v>
      </c>
      <c r="S72" s="7">
        <f t="shared" si="28"/>
        <v>1005</v>
      </c>
      <c r="T72" s="7">
        <f t="shared" si="28"/>
        <v>1027</v>
      </c>
      <c r="U72" s="7">
        <f t="shared" si="28"/>
        <v>1049</v>
      </c>
      <c r="V72" s="7">
        <f t="shared" si="28"/>
        <v>1071</v>
      </c>
      <c r="W72" s="7">
        <f t="shared" si="28"/>
        <v>1093</v>
      </c>
      <c r="X72" s="7">
        <f t="shared" si="28"/>
        <v>1115</v>
      </c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2:34" ht="37.5" customHeight="1">
      <c r="B73" s="18" t="s">
        <v>13</v>
      </c>
      <c r="C73" s="21" t="s">
        <v>14</v>
      </c>
      <c r="D73" s="7">
        <v>19</v>
      </c>
      <c r="E73" s="7">
        <v>20</v>
      </c>
      <c r="F73" s="7">
        <v>20</v>
      </c>
      <c r="G73" s="7">
        <v>21</v>
      </c>
      <c r="H73" s="7">
        <v>21</v>
      </c>
      <c r="I73" s="7">
        <v>22</v>
      </c>
      <c r="J73" s="7">
        <v>23</v>
      </c>
      <c r="K73" s="7">
        <v>23</v>
      </c>
      <c r="L73" s="7">
        <v>24</v>
      </c>
      <c r="M73" s="7">
        <v>24</v>
      </c>
      <c r="N73" s="7">
        <v>25</v>
      </c>
      <c r="O73" s="7">
        <v>26</v>
      </c>
      <c r="P73" s="7">
        <v>26</v>
      </c>
      <c r="Q73" s="7">
        <v>27</v>
      </c>
      <c r="R73" s="7">
        <v>28</v>
      </c>
      <c r="S73" s="7">
        <v>28</v>
      </c>
      <c r="T73" s="7">
        <v>29</v>
      </c>
      <c r="U73" s="7">
        <v>29</v>
      </c>
      <c r="V73" s="7">
        <v>30</v>
      </c>
      <c r="W73" s="7">
        <v>31</v>
      </c>
      <c r="X73" s="7">
        <v>31</v>
      </c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2:34" ht="37.5" customHeight="1">
      <c r="B74" s="18" t="s">
        <v>67</v>
      </c>
      <c r="C74" s="21" t="s">
        <v>68</v>
      </c>
      <c r="D74" s="7">
        <v>34</v>
      </c>
      <c r="E74" s="7">
        <v>35</v>
      </c>
      <c r="F74" s="7">
        <v>36</v>
      </c>
      <c r="G74" s="7">
        <v>37</v>
      </c>
      <c r="H74" s="7">
        <v>38</v>
      </c>
      <c r="I74" s="7">
        <v>39</v>
      </c>
      <c r="J74" s="7">
        <v>40</v>
      </c>
      <c r="K74" s="7">
        <v>41</v>
      </c>
      <c r="L74" s="7">
        <v>43</v>
      </c>
      <c r="M74" s="7">
        <v>44</v>
      </c>
      <c r="N74" s="7">
        <v>45</v>
      </c>
      <c r="O74" s="7">
        <v>46</v>
      </c>
      <c r="P74" s="7">
        <v>47</v>
      </c>
      <c r="Q74" s="7">
        <v>48</v>
      </c>
      <c r="R74" s="7">
        <v>49</v>
      </c>
      <c r="S74" s="7">
        <v>50</v>
      </c>
      <c r="T74" s="7">
        <v>51</v>
      </c>
      <c r="U74" s="7">
        <v>52</v>
      </c>
      <c r="V74" s="7">
        <v>54</v>
      </c>
      <c r="W74" s="7">
        <v>55</v>
      </c>
      <c r="X74" s="7">
        <v>56</v>
      </c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2:34" ht="37.5" customHeight="1">
      <c r="B75" s="18" t="s">
        <v>69</v>
      </c>
      <c r="C75" s="21" t="s">
        <v>70</v>
      </c>
      <c r="D75" s="7">
        <v>68</v>
      </c>
      <c r="E75" s="7">
        <v>70</v>
      </c>
      <c r="F75" s="7">
        <v>72</v>
      </c>
      <c r="G75" s="7">
        <v>74</v>
      </c>
      <c r="H75" s="7">
        <v>76</v>
      </c>
      <c r="I75" s="7">
        <v>79</v>
      </c>
      <c r="J75" s="7">
        <v>81</v>
      </c>
      <c r="K75" s="7">
        <v>83</v>
      </c>
      <c r="L75" s="7">
        <v>85</v>
      </c>
      <c r="M75" s="7">
        <v>87</v>
      </c>
      <c r="N75" s="7">
        <v>90</v>
      </c>
      <c r="O75" s="7">
        <v>92</v>
      </c>
      <c r="P75" s="7">
        <v>94</v>
      </c>
      <c r="Q75" s="7">
        <v>96</v>
      </c>
      <c r="R75" s="7">
        <v>98</v>
      </c>
      <c r="S75" s="7">
        <v>101</v>
      </c>
      <c r="T75" s="7">
        <v>103</v>
      </c>
      <c r="U75" s="7">
        <v>105</v>
      </c>
      <c r="V75" s="7">
        <v>107</v>
      </c>
      <c r="W75" s="7">
        <v>109</v>
      </c>
      <c r="X75" s="7">
        <v>112</v>
      </c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2:34" ht="37.5" customHeight="1">
      <c r="B76" s="18" t="s">
        <v>79</v>
      </c>
      <c r="C76" s="7" t="s">
        <v>12</v>
      </c>
      <c r="D76" s="7">
        <v>680</v>
      </c>
      <c r="E76" s="7">
        <f>D76+29</f>
        <v>709</v>
      </c>
      <c r="F76" s="7">
        <f aca="true" t="shared" si="29" ref="F76:S76">E76+29</f>
        <v>738</v>
      </c>
      <c r="G76" s="7">
        <f t="shared" si="29"/>
        <v>767</v>
      </c>
      <c r="H76" s="7">
        <f t="shared" si="29"/>
        <v>796</v>
      </c>
      <c r="I76" s="7">
        <f t="shared" si="29"/>
        <v>825</v>
      </c>
      <c r="J76" s="7">
        <f t="shared" si="29"/>
        <v>854</v>
      </c>
      <c r="K76" s="7">
        <f t="shared" si="29"/>
        <v>883</v>
      </c>
      <c r="L76" s="7">
        <f t="shared" si="29"/>
        <v>912</v>
      </c>
      <c r="M76" s="7">
        <f t="shared" si="29"/>
        <v>941</v>
      </c>
      <c r="N76" s="7">
        <f t="shared" si="29"/>
        <v>970</v>
      </c>
      <c r="O76" s="7">
        <f t="shared" si="29"/>
        <v>999</v>
      </c>
      <c r="P76" s="7">
        <f t="shared" si="29"/>
        <v>1028</v>
      </c>
      <c r="Q76" s="7">
        <f t="shared" si="29"/>
        <v>1057</v>
      </c>
      <c r="R76" s="7">
        <f t="shared" si="29"/>
        <v>1086</v>
      </c>
      <c r="S76" s="7">
        <f t="shared" si="29"/>
        <v>1115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2:34" ht="37.5" customHeight="1">
      <c r="B77" s="18" t="s">
        <v>273</v>
      </c>
      <c r="C77" s="75" t="s">
        <v>8</v>
      </c>
      <c r="D77" s="7">
        <v>1005</v>
      </c>
      <c r="E77" s="7">
        <f>D77+43</f>
        <v>1048</v>
      </c>
      <c r="F77" s="7">
        <f aca="true" t="shared" si="30" ref="F77:S77">E77+43</f>
        <v>1091</v>
      </c>
      <c r="G77" s="7">
        <f t="shared" si="30"/>
        <v>1134</v>
      </c>
      <c r="H77" s="7">
        <f t="shared" si="30"/>
        <v>1177</v>
      </c>
      <c r="I77" s="7">
        <f t="shared" si="30"/>
        <v>1220</v>
      </c>
      <c r="J77" s="7">
        <f t="shared" si="30"/>
        <v>1263</v>
      </c>
      <c r="K77" s="7">
        <f t="shared" si="30"/>
        <v>1306</v>
      </c>
      <c r="L77" s="7">
        <f t="shared" si="30"/>
        <v>1349</v>
      </c>
      <c r="M77" s="7">
        <f t="shared" si="30"/>
        <v>1392</v>
      </c>
      <c r="N77" s="7">
        <f t="shared" si="30"/>
        <v>1435</v>
      </c>
      <c r="O77" s="7">
        <f t="shared" si="30"/>
        <v>1478</v>
      </c>
      <c r="P77" s="7">
        <f t="shared" si="30"/>
        <v>1521</v>
      </c>
      <c r="Q77" s="7">
        <f t="shared" si="30"/>
        <v>1564</v>
      </c>
      <c r="R77" s="7">
        <f t="shared" si="30"/>
        <v>1607</v>
      </c>
      <c r="S77" s="7">
        <f t="shared" si="30"/>
        <v>1650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</row>
    <row r="78" spans="2:34" ht="37.5" customHeight="1">
      <c r="B78" s="18" t="s">
        <v>10</v>
      </c>
      <c r="C78" s="83"/>
      <c r="D78" s="7">
        <v>1095</v>
      </c>
      <c r="E78" s="7">
        <v>1121</v>
      </c>
      <c r="F78" s="7">
        <v>1147</v>
      </c>
      <c r="G78" s="7">
        <v>1173</v>
      </c>
      <c r="H78" s="7">
        <v>1199</v>
      </c>
      <c r="I78" s="7">
        <v>1225</v>
      </c>
      <c r="J78" s="7">
        <v>1251</v>
      </c>
      <c r="K78" s="7">
        <v>1277</v>
      </c>
      <c r="L78" s="7">
        <v>1302</v>
      </c>
      <c r="M78" s="7">
        <v>1328</v>
      </c>
      <c r="N78" s="7">
        <v>1354</v>
      </c>
      <c r="O78" s="7">
        <v>1380</v>
      </c>
      <c r="P78" s="7">
        <v>1406</v>
      </c>
      <c r="Q78" s="7">
        <v>1432</v>
      </c>
      <c r="R78" s="7">
        <v>1458</v>
      </c>
      <c r="S78" s="7">
        <v>1484</v>
      </c>
      <c r="T78" s="7">
        <v>1510</v>
      </c>
      <c r="U78" s="7">
        <v>1536</v>
      </c>
      <c r="V78" s="7">
        <v>1562</v>
      </c>
      <c r="W78" s="7">
        <v>1588</v>
      </c>
      <c r="X78" s="7">
        <v>1613</v>
      </c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2:34" ht="37.5" customHeight="1">
      <c r="B79" s="18" t="s">
        <v>36</v>
      </c>
      <c r="C79" s="76"/>
      <c r="D79" s="7">
        <v>1134</v>
      </c>
      <c r="E79" s="7">
        <v>1134</v>
      </c>
      <c r="F79" s="7">
        <v>1177</v>
      </c>
      <c r="G79" s="7">
        <v>1177</v>
      </c>
      <c r="H79" s="7">
        <v>1220</v>
      </c>
      <c r="I79" s="7">
        <v>1263</v>
      </c>
      <c r="J79" s="7">
        <v>1263</v>
      </c>
      <c r="K79" s="7">
        <v>1306</v>
      </c>
      <c r="L79" s="7">
        <v>1306</v>
      </c>
      <c r="M79" s="7">
        <v>1349</v>
      </c>
      <c r="N79" s="7">
        <v>1392</v>
      </c>
      <c r="O79" s="7">
        <v>1392</v>
      </c>
      <c r="P79" s="7">
        <v>1435</v>
      </c>
      <c r="Q79" s="7">
        <v>1435</v>
      </c>
      <c r="R79" s="7">
        <v>1478</v>
      </c>
      <c r="S79" s="7">
        <v>1521</v>
      </c>
      <c r="T79" s="7">
        <v>1521</v>
      </c>
      <c r="U79" s="7">
        <v>1564</v>
      </c>
      <c r="V79" s="7">
        <v>1607</v>
      </c>
      <c r="W79" s="7">
        <v>1650</v>
      </c>
      <c r="X79" s="7">
        <v>1650</v>
      </c>
      <c r="Y79" s="19"/>
      <c r="Z79" s="19"/>
      <c r="AA79" s="19"/>
      <c r="AB79" s="19"/>
      <c r="AC79" s="19"/>
      <c r="AD79" s="19"/>
      <c r="AE79" s="19"/>
      <c r="AF79" s="19"/>
      <c r="AG79" s="19"/>
      <c r="AH79" s="19"/>
    </row>
    <row r="80" spans="2:34" ht="37.5" customHeight="1">
      <c r="B80" s="18" t="s">
        <v>81</v>
      </c>
      <c r="C80" s="7" t="s">
        <v>7</v>
      </c>
      <c r="D80" s="7">
        <v>1360</v>
      </c>
      <c r="E80" s="7">
        <f>D80+58</f>
        <v>1418</v>
      </c>
      <c r="F80" s="7">
        <f aca="true" t="shared" si="31" ref="F80:AH80">E80+58</f>
        <v>1476</v>
      </c>
      <c r="G80" s="7">
        <f t="shared" si="31"/>
        <v>1534</v>
      </c>
      <c r="H80" s="7">
        <f t="shared" si="31"/>
        <v>1592</v>
      </c>
      <c r="I80" s="7">
        <f t="shared" si="31"/>
        <v>1650</v>
      </c>
      <c r="J80" s="7">
        <f t="shared" si="31"/>
        <v>1708</v>
      </c>
      <c r="K80" s="7">
        <f t="shared" si="31"/>
        <v>1766</v>
      </c>
      <c r="L80" s="7">
        <f t="shared" si="31"/>
        <v>1824</v>
      </c>
      <c r="M80" s="7">
        <f t="shared" si="31"/>
        <v>1882</v>
      </c>
      <c r="N80" s="7">
        <f t="shared" si="31"/>
        <v>1940</v>
      </c>
      <c r="O80" s="7">
        <f t="shared" si="31"/>
        <v>1998</v>
      </c>
      <c r="P80" s="7">
        <f t="shared" si="31"/>
        <v>2056</v>
      </c>
      <c r="Q80" s="7">
        <f t="shared" si="31"/>
        <v>2114</v>
      </c>
      <c r="R80" s="7">
        <f t="shared" si="31"/>
        <v>2172</v>
      </c>
      <c r="S80" s="7">
        <f t="shared" si="31"/>
        <v>2230</v>
      </c>
      <c r="T80" s="7">
        <f t="shared" si="31"/>
        <v>2288</v>
      </c>
      <c r="U80" s="7">
        <f t="shared" si="31"/>
        <v>2346</v>
      </c>
      <c r="V80" s="7">
        <f t="shared" si="31"/>
        <v>2404</v>
      </c>
      <c r="W80" s="7">
        <f t="shared" si="31"/>
        <v>2462</v>
      </c>
      <c r="X80" s="7">
        <f t="shared" si="31"/>
        <v>2520</v>
      </c>
      <c r="Y80" s="7">
        <f t="shared" si="31"/>
        <v>2578</v>
      </c>
      <c r="Z80" s="7">
        <f t="shared" si="31"/>
        <v>2636</v>
      </c>
      <c r="AA80" s="7">
        <f t="shared" si="31"/>
        <v>2694</v>
      </c>
      <c r="AB80" s="7">
        <f t="shared" si="31"/>
        <v>2752</v>
      </c>
      <c r="AC80" s="7">
        <f t="shared" si="31"/>
        <v>2810</v>
      </c>
      <c r="AD80" s="7">
        <f t="shared" si="31"/>
        <v>2868</v>
      </c>
      <c r="AE80" s="7">
        <f t="shared" si="31"/>
        <v>2926</v>
      </c>
      <c r="AF80" s="7">
        <f t="shared" si="31"/>
        <v>2984</v>
      </c>
      <c r="AG80" s="7">
        <f t="shared" si="31"/>
        <v>3042</v>
      </c>
      <c r="AH80" s="6">
        <f t="shared" si="31"/>
        <v>3100</v>
      </c>
    </row>
    <row r="81" spans="2:34" ht="37.5" customHeight="1">
      <c r="B81" s="18" t="s">
        <v>82</v>
      </c>
      <c r="C81" s="7" t="s">
        <v>5</v>
      </c>
      <c r="D81" s="7">
        <v>2040</v>
      </c>
      <c r="E81" s="7">
        <f>D81+85</f>
        <v>2125</v>
      </c>
      <c r="F81" s="7">
        <f aca="true" t="shared" si="32" ref="F81:AH81">E81+85</f>
        <v>2210</v>
      </c>
      <c r="G81" s="7">
        <f t="shared" si="32"/>
        <v>2295</v>
      </c>
      <c r="H81" s="7">
        <f t="shared" si="32"/>
        <v>2380</v>
      </c>
      <c r="I81" s="7">
        <f t="shared" si="32"/>
        <v>2465</v>
      </c>
      <c r="J81" s="7">
        <f t="shared" si="32"/>
        <v>2550</v>
      </c>
      <c r="K81" s="7">
        <f t="shared" si="32"/>
        <v>2635</v>
      </c>
      <c r="L81" s="7">
        <f t="shared" si="32"/>
        <v>2720</v>
      </c>
      <c r="M81" s="7">
        <f t="shared" si="32"/>
        <v>2805</v>
      </c>
      <c r="N81" s="7">
        <f t="shared" si="32"/>
        <v>2890</v>
      </c>
      <c r="O81" s="7">
        <f t="shared" si="32"/>
        <v>2975</v>
      </c>
      <c r="P81" s="7">
        <f t="shared" si="32"/>
        <v>3060</v>
      </c>
      <c r="Q81" s="7">
        <f t="shared" si="32"/>
        <v>3145</v>
      </c>
      <c r="R81" s="7">
        <f t="shared" si="32"/>
        <v>3230</v>
      </c>
      <c r="S81" s="7">
        <f t="shared" si="32"/>
        <v>3315</v>
      </c>
      <c r="T81" s="7">
        <f t="shared" si="32"/>
        <v>3400</v>
      </c>
      <c r="U81" s="7">
        <f t="shared" si="32"/>
        <v>3485</v>
      </c>
      <c r="V81" s="7">
        <f t="shared" si="32"/>
        <v>3570</v>
      </c>
      <c r="W81" s="7">
        <f t="shared" si="32"/>
        <v>3655</v>
      </c>
      <c r="X81" s="7">
        <f t="shared" si="32"/>
        <v>3740</v>
      </c>
      <c r="Y81" s="7">
        <f t="shared" si="32"/>
        <v>3825</v>
      </c>
      <c r="Z81" s="7">
        <f t="shared" si="32"/>
        <v>3910</v>
      </c>
      <c r="AA81" s="7">
        <f t="shared" si="32"/>
        <v>3995</v>
      </c>
      <c r="AB81" s="7">
        <f t="shared" si="32"/>
        <v>4080</v>
      </c>
      <c r="AC81" s="7">
        <f t="shared" si="32"/>
        <v>4165</v>
      </c>
      <c r="AD81" s="7">
        <f t="shared" si="32"/>
        <v>4250</v>
      </c>
      <c r="AE81" s="7">
        <f t="shared" si="32"/>
        <v>4335</v>
      </c>
      <c r="AF81" s="7">
        <f t="shared" si="32"/>
        <v>4420</v>
      </c>
      <c r="AG81" s="7">
        <f t="shared" si="32"/>
        <v>4505</v>
      </c>
      <c r="AH81" s="6">
        <f t="shared" si="32"/>
        <v>4590</v>
      </c>
    </row>
    <row r="82" spans="2:34" ht="37.5" customHeight="1">
      <c r="B82" s="14" t="s">
        <v>83</v>
      </c>
      <c r="C82" s="15" t="s">
        <v>2</v>
      </c>
      <c r="D82" s="22">
        <v>2345</v>
      </c>
      <c r="E82" s="15">
        <f>D82+100</f>
        <v>2445</v>
      </c>
      <c r="F82" s="15">
        <f aca="true" t="shared" si="33" ref="F82:AH82">E82+100</f>
        <v>2545</v>
      </c>
      <c r="G82" s="15">
        <f t="shared" si="33"/>
        <v>2645</v>
      </c>
      <c r="H82" s="15">
        <f t="shared" si="33"/>
        <v>2745</v>
      </c>
      <c r="I82" s="15">
        <f t="shared" si="33"/>
        <v>2845</v>
      </c>
      <c r="J82" s="15">
        <f t="shared" si="33"/>
        <v>2945</v>
      </c>
      <c r="K82" s="15">
        <f t="shared" si="33"/>
        <v>3045</v>
      </c>
      <c r="L82" s="15">
        <f t="shared" si="33"/>
        <v>3145</v>
      </c>
      <c r="M82" s="15">
        <f t="shared" si="33"/>
        <v>3245</v>
      </c>
      <c r="N82" s="15">
        <f t="shared" si="33"/>
        <v>3345</v>
      </c>
      <c r="O82" s="15">
        <f t="shared" si="33"/>
        <v>3445</v>
      </c>
      <c r="P82" s="15">
        <f t="shared" si="33"/>
        <v>3545</v>
      </c>
      <c r="Q82" s="15">
        <f t="shared" si="33"/>
        <v>3645</v>
      </c>
      <c r="R82" s="15">
        <f t="shared" si="33"/>
        <v>3745</v>
      </c>
      <c r="S82" s="15">
        <f t="shared" si="33"/>
        <v>3845</v>
      </c>
      <c r="T82" s="15">
        <f t="shared" si="33"/>
        <v>3945</v>
      </c>
      <c r="U82" s="15">
        <f t="shared" si="33"/>
        <v>4045</v>
      </c>
      <c r="V82" s="15">
        <f t="shared" si="33"/>
        <v>4145</v>
      </c>
      <c r="W82" s="15">
        <f t="shared" si="33"/>
        <v>4245</v>
      </c>
      <c r="X82" s="15">
        <f t="shared" si="33"/>
        <v>4345</v>
      </c>
      <c r="Y82" s="15">
        <f t="shared" si="33"/>
        <v>4445</v>
      </c>
      <c r="Z82" s="15">
        <f t="shared" si="33"/>
        <v>4545</v>
      </c>
      <c r="AA82" s="15">
        <f t="shared" si="33"/>
        <v>4645</v>
      </c>
      <c r="AB82" s="15">
        <f t="shared" si="33"/>
        <v>4745</v>
      </c>
      <c r="AC82" s="15">
        <f t="shared" si="33"/>
        <v>4845</v>
      </c>
      <c r="AD82" s="15">
        <f t="shared" si="33"/>
        <v>4945</v>
      </c>
      <c r="AE82" s="15">
        <f t="shared" si="33"/>
        <v>5045</v>
      </c>
      <c r="AF82" s="15">
        <f t="shared" si="33"/>
        <v>5145</v>
      </c>
      <c r="AG82" s="15">
        <f t="shared" si="33"/>
        <v>5245</v>
      </c>
      <c r="AH82" s="16">
        <f t="shared" si="33"/>
        <v>5345</v>
      </c>
    </row>
    <row r="83" spans="2:34" ht="37.5" customHeight="1">
      <c r="B83" s="14" t="s">
        <v>84</v>
      </c>
      <c r="C83" s="15" t="s">
        <v>3</v>
      </c>
      <c r="D83" s="22">
        <v>2700</v>
      </c>
      <c r="E83" s="15">
        <f>D83+115</f>
        <v>2815</v>
      </c>
      <c r="F83" s="15">
        <f aca="true" t="shared" si="34" ref="F83:AH83">E83+115</f>
        <v>2930</v>
      </c>
      <c r="G83" s="15">
        <f t="shared" si="34"/>
        <v>3045</v>
      </c>
      <c r="H83" s="15">
        <f t="shared" si="34"/>
        <v>3160</v>
      </c>
      <c r="I83" s="15">
        <f t="shared" si="34"/>
        <v>3275</v>
      </c>
      <c r="J83" s="15">
        <f t="shared" si="34"/>
        <v>3390</v>
      </c>
      <c r="K83" s="15">
        <f t="shared" si="34"/>
        <v>3505</v>
      </c>
      <c r="L83" s="15">
        <f t="shared" si="34"/>
        <v>3620</v>
      </c>
      <c r="M83" s="15">
        <f t="shared" si="34"/>
        <v>3735</v>
      </c>
      <c r="N83" s="15">
        <f t="shared" si="34"/>
        <v>3850</v>
      </c>
      <c r="O83" s="15">
        <f t="shared" si="34"/>
        <v>3965</v>
      </c>
      <c r="P83" s="15">
        <f t="shared" si="34"/>
        <v>4080</v>
      </c>
      <c r="Q83" s="15">
        <f t="shared" si="34"/>
        <v>4195</v>
      </c>
      <c r="R83" s="15">
        <f t="shared" si="34"/>
        <v>4310</v>
      </c>
      <c r="S83" s="15">
        <f t="shared" si="34"/>
        <v>4425</v>
      </c>
      <c r="T83" s="15">
        <f t="shared" si="34"/>
        <v>4540</v>
      </c>
      <c r="U83" s="15">
        <f t="shared" si="34"/>
        <v>4655</v>
      </c>
      <c r="V83" s="15">
        <f t="shared" si="34"/>
        <v>4770</v>
      </c>
      <c r="W83" s="15">
        <f t="shared" si="34"/>
        <v>4885</v>
      </c>
      <c r="X83" s="15">
        <f t="shared" si="34"/>
        <v>5000</v>
      </c>
      <c r="Y83" s="15">
        <f t="shared" si="34"/>
        <v>5115</v>
      </c>
      <c r="Z83" s="15">
        <f t="shared" si="34"/>
        <v>5230</v>
      </c>
      <c r="AA83" s="15">
        <f t="shared" si="34"/>
        <v>5345</v>
      </c>
      <c r="AB83" s="15">
        <f>AA83+115</f>
        <v>5460</v>
      </c>
      <c r="AC83" s="15">
        <f t="shared" si="34"/>
        <v>5575</v>
      </c>
      <c r="AD83" s="15">
        <f t="shared" si="34"/>
        <v>5690</v>
      </c>
      <c r="AE83" s="15">
        <f t="shared" si="34"/>
        <v>5805</v>
      </c>
      <c r="AF83" s="15">
        <f t="shared" si="34"/>
        <v>5920</v>
      </c>
      <c r="AG83" s="15">
        <f t="shared" si="34"/>
        <v>6035</v>
      </c>
      <c r="AH83" s="16">
        <f t="shared" si="34"/>
        <v>6150</v>
      </c>
    </row>
    <row r="84" spans="2:34" ht="37.5" customHeight="1">
      <c r="B84" s="77" t="s">
        <v>274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9"/>
    </row>
    <row r="85" spans="2:34" ht="37.5" customHeight="1">
      <c r="B85" s="80" t="s">
        <v>264</v>
      </c>
      <c r="C85" s="75" t="s">
        <v>27</v>
      </c>
      <c r="D85" s="77" t="s">
        <v>265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9"/>
    </row>
    <row r="86" spans="2:34" ht="37.5" customHeight="1">
      <c r="B86" s="81"/>
      <c r="C86" s="76"/>
      <c r="D86" s="7">
        <v>0</v>
      </c>
      <c r="E86" s="7">
        <v>1</v>
      </c>
      <c r="F86" s="7">
        <v>2</v>
      </c>
      <c r="G86" s="7">
        <v>3</v>
      </c>
      <c r="H86" s="7">
        <v>4</v>
      </c>
      <c r="I86" s="7">
        <v>5</v>
      </c>
      <c r="J86" s="7">
        <v>6</v>
      </c>
      <c r="K86" s="7">
        <v>7</v>
      </c>
      <c r="L86" s="7">
        <v>8</v>
      </c>
      <c r="M86" s="7">
        <v>9</v>
      </c>
      <c r="N86" s="7">
        <v>10</v>
      </c>
      <c r="O86" s="7">
        <v>11</v>
      </c>
      <c r="P86" s="7">
        <v>12</v>
      </c>
      <c r="Q86" s="7">
        <v>13</v>
      </c>
      <c r="R86" s="7">
        <v>14</v>
      </c>
      <c r="S86" s="7">
        <v>15</v>
      </c>
      <c r="T86" s="7">
        <v>16</v>
      </c>
      <c r="U86" s="7">
        <v>17</v>
      </c>
      <c r="V86" s="7">
        <v>18</v>
      </c>
      <c r="W86" s="7">
        <v>19</v>
      </c>
      <c r="X86" s="7">
        <v>20</v>
      </c>
      <c r="Y86" s="7">
        <v>21</v>
      </c>
      <c r="Z86" s="7">
        <v>22</v>
      </c>
      <c r="AA86" s="7">
        <v>23</v>
      </c>
      <c r="AB86" s="7">
        <v>24</v>
      </c>
      <c r="AC86" s="7">
        <v>25</v>
      </c>
      <c r="AD86" s="7">
        <v>26</v>
      </c>
      <c r="AE86" s="7">
        <v>27</v>
      </c>
      <c r="AF86" s="7">
        <v>28</v>
      </c>
      <c r="AG86" s="7">
        <v>29</v>
      </c>
      <c r="AH86" s="6">
        <v>30</v>
      </c>
    </row>
    <row r="87" spans="2:34" ht="37.5" customHeight="1">
      <c r="B87" s="18" t="s">
        <v>85</v>
      </c>
      <c r="C87" s="7" t="s">
        <v>24</v>
      </c>
      <c r="D87" s="7">
        <v>150</v>
      </c>
      <c r="E87" s="7">
        <f>D87+6</f>
        <v>156</v>
      </c>
      <c r="F87" s="7">
        <f>E87+6</f>
        <v>162</v>
      </c>
      <c r="G87" s="7">
        <f>F87+6</f>
        <v>168</v>
      </c>
      <c r="H87" s="7">
        <f>G87+6</f>
        <v>174</v>
      </c>
      <c r="I87" s="7">
        <f>H87+6</f>
        <v>180</v>
      </c>
      <c r="J87" s="7">
        <v>188</v>
      </c>
      <c r="K87" s="7">
        <v>196</v>
      </c>
      <c r="L87" s="7">
        <v>204</v>
      </c>
      <c r="M87" s="7">
        <v>212</v>
      </c>
      <c r="N87" s="7">
        <v>220</v>
      </c>
      <c r="O87" s="7">
        <v>230</v>
      </c>
      <c r="P87" s="7">
        <v>240</v>
      </c>
      <c r="Q87" s="7">
        <v>250</v>
      </c>
      <c r="R87" s="7">
        <v>260</v>
      </c>
      <c r="S87" s="7">
        <v>270</v>
      </c>
      <c r="T87" s="7">
        <v>280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</row>
    <row r="88" spans="2:34" ht="37.5" customHeight="1">
      <c r="B88" s="82" t="s">
        <v>86</v>
      </c>
      <c r="C88" s="75" t="s">
        <v>22</v>
      </c>
      <c r="D88" s="7">
        <v>290</v>
      </c>
      <c r="E88" s="7">
        <v>300</v>
      </c>
      <c r="F88" s="7">
        <v>310</v>
      </c>
      <c r="G88" s="7">
        <v>320</v>
      </c>
      <c r="H88" s="7">
        <v>330</v>
      </c>
      <c r="I88" s="7">
        <v>340</v>
      </c>
      <c r="J88" s="7">
        <v>350</v>
      </c>
      <c r="K88" s="7">
        <v>362</v>
      </c>
      <c r="L88" s="7">
        <v>374</v>
      </c>
      <c r="M88" s="7">
        <v>386</v>
      </c>
      <c r="N88" s="7">
        <v>398</v>
      </c>
      <c r="O88" s="7">
        <v>410</v>
      </c>
      <c r="P88" s="7">
        <v>422</v>
      </c>
      <c r="Q88" s="7">
        <v>434</v>
      </c>
      <c r="R88" s="7">
        <v>446</v>
      </c>
      <c r="S88" s="7">
        <v>458</v>
      </c>
      <c r="T88" s="7">
        <v>470</v>
      </c>
      <c r="U88" s="7">
        <v>484</v>
      </c>
      <c r="V88" s="7">
        <v>498</v>
      </c>
      <c r="W88" s="7">
        <v>512</v>
      </c>
      <c r="X88" s="7">
        <v>526</v>
      </c>
      <c r="Y88" s="7">
        <v>540</v>
      </c>
      <c r="Z88" s="19"/>
      <c r="AA88" s="19"/>
      <c r="AB88" s="19"/>
      <c r="AC88" s="19"/>
      <c r="AD88" s="19"/>
      <c r="AE88" s="19"/>
      <c r="AF88" s="19"/>
      <c r="AG88" s="19"/>
      <c r="AH88" s="19"/>
    </row>
    <row r="89" spans="2:34" ht="37.5" customHeight="1">
      <c r="B89" s="81"/>
      <c r="C89" s="76"/>
      <c r="D89" s="7">
        <v>290</v>
      </c>
      <c r="E89" s="7">
        <v>290</v>
      </c>
      <c r="F89" s="7">
        <v>300</v>
      </c>
      <c r="G89" s="7">
        <v>310</v>
      </c>
      <c r="H89" s="7">
        <v>320</v>
      </c>
      <c r="I89" s="7">
        <v>320</v>
      </c>
      <c r="J89" s="7">
        <v>330</v>
      </c>
      <c r="K89" s="7">
        <v>340</v>
      </c>
      <c r="L89" s="7">
        <v>350</v>
      </c>
      <c r="M89" s="7">
        <v>362</v>
      </c>
      <c r="N89" s="7">
        <v>374</v>
      </c>
      <c r="O89" s="7">
        <v>374</v>
      </c>
      <c r="P89" s="7">
        <v>386</v>
      </c>
      <c r="Q89" s="7">
        <v>398</v>
      </c>
      <c r="R89" s="7">
        <v>410</v>
      </c>
      <c r="S89" s="7">
        <v>422</v>
      </c>
      <c r="T89" s="7">
        <v>434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 spans="2:34" ht="37.5" customHeight="1">
      <c r="B90" s="18" t="s">
        <v>87</v>
      </c>
      <c r="C90" s="75" t="s">
        <v>19</v>
      </c>
      <c r="D90" s="7">
        <v>520</v>
      </c>
      <c r="E90" s="7">
        <v>538</v>
      </c>
      <c r="F90" s="7">
        <v>556</v>
      </c>
      <c r="G90" s="7">
        <v>574</v>
      </c>
      <c r="H90" s="7">
        <v>592</v>
      </c>
      <c r="I90" s="7">
        <v>610</v>
      </c>
      <c r="J90" s="7">
        <v>928</v>
      </c>
      <c r="K90" s="7">
        <v>646</v>
      </c>
      <c r="L90" s="7">
        <v>664</v>
      </c>
      <c r="M90" s="7">
        <v>682</v>
      </c>
      <c r="N90" s="7">
        <v>700</v>
      </c>
      <c r="O90" s="7">
        <v>718</v>
      </c>
      <c r="P90" s="7">
        <v>736</v>
      </c>
      <c r="Q90" s="7">
        <v>754</v>
      </c>
      <c r="R90" s="7">
        <v>772</v>
      </c>
      <c r="S90" s="7">
        <v>790</v>
      </c>
      <c r="T90" s="7">
        <v>808</v>
      </c>
      <c r="U90" s="7">
        <v>826</v>
      </c>
      <c r="V90" s="7">
        <v>844</v>
      </c>
      <c r="W90" s="7">
        <v>862</v>
      </c>
      <c r="X90" s="7">
        <v>880</v>
      </c>
      <c r="Y90" s="7">
        <v>880</v>
      </c>
      <c r="Z90" s="19"/>
      <c r="AA90" s="19"/>
      <c r="AB90" s="19"/>
      <c r="AC90" s="19"/>
      <c r="AD90" s="19"/>
      <c r="AE90" s="19"/>
      <c r="AF90" s="19"/>
      <c r="AG90" s="19"/>
      <c r="AH90" s="19"/>
    </row>
    <row r="91" spans="2:34" ht="37.5" customHeight="1">
      <c r="B91" s="18" t="s">
        <v>39</v>
      </c>
      <c r="C91" s="76"/>
      <c r="D91" s="7">
        <v>520</v>
      </c>
      <c r="E91" s="7">
        <v>538</v>
      </c>
      <c r="F91" s="7">
        <v>556</v>
      </c>
      <c r="G91" s="7">
        <v>556</v>
      </c>
      <c r="H91" s="7">
        <v>574</v>
      </c>
      <c r="I91" s="7">
        <v>592</v>
      </c>
      <c r="J91" s="7">
        <v>610</v>
      </c>
      <c r="K91" s="7">
        <v>628</v>
      </c>
      <c r="L91" s="7">
        <v>646</v>
      </c>
      <c r="M91" s="7">
        <v>664</v>
      </c>
      <c r="N91" s="7">
        <v>682</v>
      </c>
      <c r="O91" s="7">
        <v>700</v>
      </c>
      <c r="P91" s="7">
        <v>718</v>
      </c>
      <c r="Q91" s="7">
        <v>736</v>
      </c>
      <c r="R91" s="7">
        <v>772</v>
      </c>
      <c r="S91" s="7">
        <v>709</v>
      </c>
      <c r="T91" s="7">
        <v>808</v>
      </c>
      <c r="U91" s="7">
        <v>826</v>
      </c>
      <c r="V91" s="7">
        <v>844</v>
      </c>
      <c r="W91" s="7">
        <v>880</v>
      </c>
      <c r="X91" s="7">
        <v>880</v>
      </c>
      <c r="Y91" s="7">
        <v>880</v>
      </c>
      <c r="Z91" s="19"/>
      <c r="AA91" s="19"/>
      <c r="AB91" s="19"/>
      <c r="AC91" s="19"/>
      <c r="AD91" s="19"/>
      <c r="AE91" s="19"/>
      <c r="AF91" s="19"/>
      <c r="AG91" s="19"/>
      <c r="AH91" s="19"/>
    </row>
    <row r="92" spans="2:34" ht="37.5" customHeight="1">
      <c r="B92" s="18" t="s">
        <v>13</v>
      </c>
      <c r="C92" s="7" t="s">
        <v>18</v>
      </c>
      <c r="D92" s="7">
        <v>70</v>
      </c>
      <c r="E92" s="7">
        <v>73</v>
      </c>
      <c r="F92" s="7">
        <v>75</v>
      </c>
      <c r="G92" s="7">
        <v>77</v>
      </c>
      <c r="H92" s="7">
        <v>80</v>
      </c>
      <c r="I92" s="7">
        <v>82</v>
      </c>
      <c r="J92" s="7">
        <v>85</v>
      </c>
      <c r="K92" s="7">
        <v>87</v>
      </c>
      <c r="L92" s="7">
        <v>90</v>
      </c>
      <c r="M92" s="7">
        <v>92</v>
      </c>
      <c r="N92" s="7">
        <v>95</v>
      </c>
      <c r="O92" s="7">
        <v>97</v>
      </c>
      <c r="P92" s="7">
        <v>99</v>
      </c>
      <c r="Q92" s="7">
        <v>102</v>
      </c>
      <c r="R92" s="7">
        <v>104</v>
      </c>
      <c r="S92" s="7">
        <v>107</v>
      </c>
      <c r="T92" s="7">
        <v>109</v>
      </c>
      <c r="U92" s="7">
        <v>112</v>
      </c>
      <c r="V92" s="7">
        <v>114</v>
      </c>
      <c r="W92" s="7">
        <v>116</v>
      </c>
      <c r="X92" s="7">
        <v>119</v>
      </c>
      <c r="Y92" s="19"/>
      <c r="Z92" s="19"/>
      <c r="AA92" s="19"/>
      <c r="AB92" s="19"/>
      <c r="AC92" s="19"/>
      <c r="AD92" s="19"/>
      <c r="AE92" s="19"/>
      <c r="AF92" s="19"/>
      <c r="AG92" s="19"/>
      <c r="AH92" s="19"/>
    </row>
    <row r="93" spans="2:34" ht="37.5" customHeight="1">
      <c r="B93" s="18" t="s">
        <v>13</v>
      </c>
      <c r="C93" s="7" t="s">
        <v>17</v>
      </c>
      <c r="D93" s="7">
        <v>94</v>
      </c>
      <c r="E93" s="7">
        <v>97</v>
      </c>
      <c r="F93" s="7">
        <v>100</v>
      </c>
      <c r="G93" s="7">
        <v>103</v>
      </c>
      <c r="H93" s="7">
        <v>107</v>
      </c>
      <c r="I93" s="7">
        <v>110</v>
      </c>
      <c r="J93" s="7">
        <v>113</v>
      </c>
      <c r="K93" s="7">
        <v>116</v>
      </c>
      <c r="L93" s="7">
        <v>120</v>
      </c>
      <c r="M93" s="7">
        <v>123</v>
      </c>
      <c r="N93" s="7">
        <v>126</v>
      </c>
      <c r="O93" s="7">
        <v>129</v>
      </c>
      <c r="P93" s="7">
        <v>132</v>
      </c>
      <c r="Q93" s="7">
        <v>136</v>
      </c>
      <c r="R93" s="7">
        <v>139</v>
      </c>
      <c r="S93" s="7">
        <v>142</v>
      </c>
      <c r="T93" s="7">
        <v>145</v>
      </c>
      <c r="U93" s="7">
        <v>149</v>
      </c>
      <c r="V93" s="7">
        <v>152</v>
      </c>
      <c r="W93" s="7">
        <v>155</v>
      </c>
      <c r="X93" s="7">
        <v>158</v>
      </c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2:34" ht="37.5" customHeight="1">
      <c r="B94" s="18" t="s">
        <v>88</v>
      </c>
      <c r="C94" s="7" t="s">
        <v>15</v>
      </c>
      <c r="D94" s="7">
        <v>700</v>
      </c>
      <c r="E94" s="7">
        <f>D94+25</f>
        <v>725</v>
      </c>
      <c r="F94" s="7">
        <f aca="true" t="shared" si="35" ref="F94:X94">E94+25</f>
        <v>750</v>
      </c>
      <c r="G94" s="7">
        <f t="shared" si="35"/>
        <v>775</v>
      </c>
      <c r="H94" s="7">
        <f t="shared" si="35"/>
        <v>800</v>
      </c>
      <c r="I94" s="7">
        <f t="shared" si="35"/>
        <v>825</v>
      </c>
      <c r="J94" s="7">
        <f t="shared" si="35"/>
        <v>850</v>
      </c>
      <c r="K94" s="7">
        <f t="shared" si="35"/>
        <v>875</v>
      </c>
      <c r="L94" s="7">
        <f t="shared" si="35"/>
        <v>900</v>
      </c>
      <c r="M94" s="7">
        <f t="shared" si="35"/>
        <v>925</v>
      </c>
      <c r="N94" s="7">
        <f t="shared" si="35"/>
        <v>950</v>
      </c>
      <c r="O94" s="7">
        <f t="shared" si="35"/>
        <v>975</v>
      </c>
      <c r="P94" s="7">
        <f t="shared" si="35"/>
        <v>1000</v>
      </c>
      <c r="Q94" s="7">
        <f t="shared" si="35"/>
        <v>1025</v>
      </c>
      <c r="R94" s="7">
        <f t="shared" si="35"/>
        <v>1050</v>
      </c>
      <c r="S94" s="7">
        <f t="shared" si="35"/>
        <v>1075</v>
      </c>
      <c r="T94" s="7">
        <f t="shared" si="35"/>
        <v>1100</v>
      </c>
      <c r="U94" s="7">
        <f t="shared" si="35"/>
        <v>1125</v>
      </c>
      <c r="V94" s="7">
        <f t="shared" si="35"/>
        <v>1150</v>
      </c>
      <c r="W94" s="7">
        <f t="shared" si="35"/>
        <v>1175</v>
      </c>
      <c r="X94" s="7">
        <f t="shared" si="35"/>
        <v>1200</v>
      </c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2:34" ht="37.5" customHeight="1">
      <c r="B95" s="18" t="s">
        <v>13</v>
      </c>
      <c r="C95" s="21" t="s">
        <v>14</v>
      </c>
      <c r="D95" s="7">
        <v>20</v>
      </c>
      <c r="E95" s="7">
        <v>20</v>
      </c>
      <c r="F95" s="7">
        <v>21</v>
      </c>
      <c r="G95" s="7">
        <v>22</v>
      </c>
      <c r="H95" s="7">
        <v>22</v>
      </c>
      <c r="I95" s="7">
        <v>23</v>
      </c>
      <c r="J95" s="7">
        <v>24</v>
      </c>
      <c r="K95" s="7">
        <v>25</v>
      </c>
      <c r="L95" s="7">
        <v>25</v>
      </c>
      <c r="M95" s="7">
        <v>26</v>
      </c>
      <c r="N95" s="7">
        <v>27</v>
      </c>
      <c r="O95" s="7">
        <v>27</v>
      </c>
      <c r="P95" s="7">
        <v>28</v>
      </c>
      <c r="Q95" s="7">
        <v>29</v>
      </c>
      <c r="R95" s="7">
        <v>29</v>
      </c>
      <c r="S95" s="7">
        <v>30</v>
      </c>
      <c r="T95" s="7">
        <v>31</v>
      </c>
      <c r="U95" s="7">
        <v>32</v>
      </c>
      <c r="V95" s="7">
        <v>32</v>
      </c>
      <c r="W95" s="7">
        <v>33</v>
      </c>
      <c r="X95" s="7">
        <v>34</v>
      </c>
      <c r="Y95" s="19"/>
      <c r="Z95" s="19"/>
      <c r="AA95" s="19"/>
      <c r="AB95" s="19"/>
      <c r="AC95" s="19"/>
      <c r="AD95" s="19"/>
      <c r="AE95" s="19"/>
      <c r="AF95" s="19"/>
      <c r="AG95" s="19"/>
      <c r="AH95" s="19"/>
    </row>
    <row r="96" spans="2:34" ht="37.5" customHeight="1">
      <c r="B96" s="18" t="s">
        <v>67</v>
      </c>
      <c r="C96" s="21" t="s">
        <v>68</v>
      </c>
      <c r="D96" s="7">
        <v>35</v>
      </c>
      <c r="E96" s="7">
        <v>36</v>
      </c>
      <c r="F96" s="7">
        <v>38</v>
      </c>
      <c r="G96" s="7">
        <v>39</v>
      </c>
      <c r="H96" s="7">
        <v>40</v>
      </c>
      <c r="I96" s="7">
        <v>41</v>
      </c>
      <c r="J96" s="7">
        <v>43</v>
      </c>
      <c r="K96" s="7">
        <v>44</v>
      </c>
      <c r="L96" s="7">
        <v>45</v>
      </c>
      <c r="M96" s="7">
        <v>46</v>
      </c>
      <c r="N96" s="7">
        <v>48</v>
      </c>
      <c r="O96" s="7">
        <v>49</v>
      </c>
      <c r="P96" s="7">
        <v>50</v>
      </c>
      <c r="Q96" s="7">
        <v>51</v>
      </c>
      <c r="R96" s="7">
        <v>53</v>
      </c>
      <c r="S96" s="7">
        <v>54</v>
      </c>
      <c r="T96" s="7">
        <v>55</v>
      </c>
      <c r="U96" s="7">
        <v>56</v>
      </c>
      <c r="V96" s="7">
        <v>58</v>
      </c>
      <c r="W96" s="7">
        <v>59</v>
      </c>
      <c r="X96" s="7">
        <v>60</v>
      </c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 spans="2:34" ht="37.5" customHeight="1">
      <c r="B97" s="18" t="s">
        <v>69</v>
      </c>
      <c r="C97" s="21" t="s">
        <v>70</v>
      </c>
      <c r="D97" s="7">
        <f>D94*10/100</f>
        <v>70</v>
      </c>
      <c r="E97" s="7">
        <f aca="true" t="shared" si="36" ref="E97:X97">E94*10/100</f>
        <v>72.5</v>
      </c>
      <c r="F97" s="7">
        <f t="shared" si="36"/>
        <v>75</v>
      </c>
      <c r="G97" s="7">
        <f t="shared" si="36"/>
        <v>77.5</v>
      </c>
      <c r="H97" s="7">
        <f t="shared" si="36"/>
        <v>80</v>
      </c>
      <c r="I97" s="7">
        <f t="shared" si="36"/>
        <v>82.5</v>
      </c>
      <c r="J97" s="7">
        <f t="shared" si="36"/>
        <v>85</v>
      </c>
      <c r="K97" s="7">
        <f t="shared" si="36"/>
        <v>87.5</v>
      </c>
      <c r="L97" s="7">
        <f t="shared" si="36"/>
        <v>90</v>
      </c>
      <c r="M97" s="7">
        <f t="shared" si="36"/>
        <v>92.5</v>
      </c>
      <c r="N97" s="7">
        <f t="shared" si="36"/>
        <v>95</v>
      </c>
      <c r="O97" s="7">
        <f t="shared" si="36"/>
        <v>97.5</v>
      </c>
      <c r="P97" s="7">
        <f t="shared" si="36"/>
        <v>100</v>
      </c>
      <c r="Q97" s="7">
        <f t="shared" si="36"/>
        <v>102.5</v>
      </c>
      <c r="R97" s="7">
        <f t="shared" si="36"/>
        <v>105</v>
      </c>
      <c r="S97" s="7">
        <f t="shared" si="36"/>
        <v>107.5</v>
      </c>
      <c r="T97" s="7">
        <f t="shared" si="36"/>
        <v>110</v>
      </c>
      <c r="U97" s="7">
        <f t="shared" si="36"/>
        <v>112.5</v>
      </c>
      <c r="V97" s="7">
        <f t="shared" si="36"/>
        <v>115</v>
      </c>
      <c r="W97" s="7">
        <f t="shared" si="36"/>
        <v>117.5</v>
      </c>
      <c r="X97" s="7">
        <f t="shared" si="36"/>
        <v>120</v>
      </c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 spans="2:34" ht="37.5" customHeight="1">
      <c r="B98" s="18" t="s">
        <v>275</v>
      </c>
      <c r="C98" s="7" t="s">
        <v>12</v>
      </c>
      <c r="D98" s="7">
        <v>705</v>
      </c>
      <c r="E98" s="7">
        <f>D98+33</f>
        <v>738</v>
      </c>
      <c r="F98" s="7">
        <f aca="true" t="shared" si="37" ref="F98:S98">E98+33</f>
        <v>771</v>
      </c>
      <c r="G98" s="7">
        <f t="shared" si="37"/>
        <v>804</v>
      </c>
      <c r="H98" s="7">
        <f t="shared" si="37"/>
        <v>837</v>
      </c>
      <c r="I98" s="7">
        <f t="shared" si="37"/>
        <v>870</v>
      </c>
      <c r="J98" s="7">
        <f t="shared" si="37"/>
        <v>903</v>
      </c>
      <c r="K98" s="7">
        <f t="shared" si="37"/>
        <v>936</v>
      </c>
      <c r="L98" s="7">
        <f t="shared" si="37"/>
        <v>969</v>
      </c>
      <c r="M98" s="7">
        <f t="shared" si="37"/>
        <v>1002</v>
      </c>
      <c r="N98" s="7">
        <f t="shared" si="37"/>
        <v>1035</v>
      </c>
      <c r="O98" s="7">
        <f t="shared" si="37"/>
        <v>1068</v>
      </c>
      <c r="P98" s="7">
        <f t="shared" si="37"/>
        <v>1101</v>
      </c>
      <c r="Q98" s="7">
        <f t="shared" si="37"/>
        <v>1134</v>
      </c>
      <c r="R98" s="7">
        <f t="shared" si="37"/>
        <v>1167</v>
      </c>
      <c r="S98" s="7">
        <f t="shared" si="37"/>
        <v>1200</v>
      </c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2:34" ht="37.5" customHeight="1">
      <c r="B99" s="18" t="s">
        <v>276</v>
      </c>
      <c r="C99" s="75" t="s">
        <v>8</v>
      </c>
      <c r="D99" s="7">
        <v>1035</v>
      </c>
      <c r="E99" s="7">
        <f>D99+49</f>
        <v>1084</v>
      </c>
      <c r="F99" s="7">
        <f aca="true" t="shared" si="38" ref="F99:S99">E99+49</f>
        <v>1133</v>
      </c>
      <c r="G99" s="7">
        <f t="shared" si="38"/>
        <v>1182</v>
      </c>
      <c r="H99" s="7">
        <f t="shared" si="38"/>
        <v>1231</v>
      </c>
      <c r="I99" s="7">
        <f t="shared" si="38"/>
        <v>1280</v>
      </c>
      <c r="J99" s="7">
        <f t="shared" si="38"/>
        <v>1329</v>
      </c>
      <c r="K99" s="7">
        <f t="shared" si="38"/>
        <v>1378</v>
      </c>
      <c r="L99" s="7">
        <f t="shared" si="38"/>
        <v>1427</v>
      </c>
      <c r="M99" s="7">
        <f t="shared" si="38"/>
        <v>1476</v>
      </c>
      <c r="N99" s="7">
        <f t="shared" si="38"/>
        <v>1525</v>
      </c>
      <c r="O99" s="7">
        <f t="shared" si="38"/>
        <v>1574</v>
      </c>
      <c r="P99" s="7">
        <f t="shared" si="38"/>
        <v>1623</v>
      </c>
      <c r="Q99" s="7">
        <f t="shared" si="38"/>
        <v>1672</v>
      </c>
      <c r="R99" s="7">
        <f t="shared" si="38"/>
        <v>1721</v>
      </c>
      <c r="S99" s="7">
        <f t="shared" si="38"/>
        <v>1770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 spans="2:34" ht="37.5" customHeight="1">
      <c r="B100" s="18" t="s">
        <v>10</v>
      </c>
      <c r="C100" s="83"/>
      <c r="D100" s="7">
        <v>1125</v>
      </c>
      <c r="E100" s="7">
        <v>1154</v>
      </c>
      <c r="F100" s="7">
        <v>1184</v>
      </c>
      <c r="G100" s="7">
        <v>1213</v>
      </c>
      <c r="H100" s="7">
        <v>1242</v>
      </c>
      <c r="I100" s="7">
        <v>1272</v>
      </c>
      <c r="J100" s="7">
        <v>1301</v>
      </c>
      <c r="K100" s="7">
        <v>1331</v>
      </c>
      <c r="L100" s="7">
        <v>1360</v>
      </c>
      <c r="M100" s="7">
        <v>1390</v>
      </c>
      <c r="N100" s="7">
        <v>1419</v>
      </c>
      <c r="O100" s="7">
        <v>1449</v>
      </c>
      <c r="P100" s="7">
        <v>1478</v>
      </c>
      <c r="Q100" s="7">
        <v>1507</v>
      </c>
      <c r="R100" s="7">
        <v>1537</v>
      </c>
      <c r="S100" s="7">
        <v>1566</v>
      </c>
      <c r="T100" s="7">
        <v>1596</v>
      </c>
      <c r="U100" s="7">
        <v>1625</v>
      </c>
      <c r="V100" s="7">
        <v>1655</v>
      </c>
      <c r="W100" s="7">
        <v>1684</v>
      </c>
      <c r="X100" s="7">
        <v>1714</v>
      </c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2:34" ht="37.5" customHeight="1">
      <c r="B101" s="18" t="s">
        <v>36</v>
      </c>
      <c r="C101" s="76"/>
      <c r="D101" s="7">
        <v>1133</v>
      </c>
      <c r="E101" s="7">
        <v>1182</v>
      </c>
      <c r="F101" s="7">
        <v>1231</v>
      </c>
      <c r="G101" s="7">
        <v>1231</v>
      </c>
      <c r="H101" s="7">
        <v>1280</v>
      </c>
      <c r="I101" s="7">
        <v>1280</v>
      </c>
      <c r="J101" s="7">
        <v>1329</v>
      </c>
      <c r="K101" s="7">
        <v>1378</v>
      </c>
      <c r="L101" s="7">
        <v>1378</v>
      </c>
      <c r="M101" s="7">
        <v>1427</v>
      </c>
      <c r="N101" s="7">
        <v>1427</v>
      </c>
      <c r="O101" s="7">
        <v>1476</v>
      </c>
      <c r="P101" s="7">
        <v>1525</v>
      </c>
      <c r="Q101" s="7">
        <v>1525</v>
      </c>
      <c r="R101" s="7">
        <v>1574</v>
      </c>
      <c r="S101" s="7">
        <v>1623</v>
      </c>
      <c r="T101" s="7">
        <v>1623</v>
      </c>
      <c r="U101" s="7">
        <v>1672</v>
      </c>
      <c r="V101" s="7">
        <v>1721</v>
      </c>
      <c r="W101" s="7">
        <v>1770</v>
      </c>
      <c r="X101" s="7">
        <v>1770</v>
      </c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2:34" ht="37.5" customHeight="1">
      <c r="B102" s="18" t="s">
        <v>91</v>
      </c>
      <c r="C102" s="7" t="s">
        <v>7</v>
      </c>
      <c r="D102" s="7">
        <v>1400</v>
      </c>
      <c r="E102" s="7">
        <f>D102+66</f>
        <v>1466</v>
      </c>
      <c r="F102" s="7">
        <f aca="true" t="shared" si="39" ref="F102:AH102">E102+66</f>
        <v>1532</v>
      </c>
      <c r="G102" s="7">
        <f t="shared" si="39"/>
        <v>1598</v>
      </c>
      <c r="H102" s="7">
        <f t="shared" si="39"/>
        <v>1664</v>
      </c>
      <c r="I102" s="7">
        <f t="shared" si="39"/>
        <v>1730</v>
      </c>
      <c r="J102" s="7">
        <f t="shared" si="39"/>
        <v>1796</v>
      </c>
      <c r="K102" s="7">
        <f t="shared" si="39"/>
        <v>1862</v>
      </c>
      <c r="L102" s="7">
        <f t="shared" si="39"/>
        <v>1928</v>
      </c>
      <c r="M102" s="7">
        <f t="shared" si="39"/>
        <v>1994</v>
      </c>
      <c r="N102" s="7">
        <f t="shared" si="39"/>
        <v>2060</v>
      </c>
      <c r="O102" s="7">
        <f t="shared" si="39"/>
        <v>2126</v>
      </c>
      <c r="P102" s="7">
        <f t="shared" si="39"/>
        <v>2192</v>
      </c>
      <c r="Q102" s="7">
        <f t="shared" si="39"/>
        <v>2258</v>
      </c>
      <c r="R102" s="7">
        <f t="shared" si="39"/>
        <v>2324</v>
      </c>
      <c r="S102" s="7">
        <f t="shared" si="39"/>
        <v>2390</v>
      </c>
      <c r="T102" s="7">
        <f t="shared" si="39"/>
        <v>2456</v>
      </c>
      <c r="U102" s="7">
        <f t="shared" si="39"/>
        <v>2522</v>
      </c>
      <c r="V102" s="7">
        <f t="shared" si="39"/>
        <v>2588</v>
      </c>
      <c r="W102" s="7">
        <f t="shared" si="39"/>
        <v>2654</v>
      </c>
      <c r="X102" s="7">
        <f t="shared" si="39"/>
        <v>2720</v>
      </c>
      <c r="Y102" s="7">
        <f t="shared" si="39"/>
        <v>2786</v>
      </c>
      <c r="Z102" s="7">
        <f t="shared" si="39"/>
        <v>2852</v>
      </c>
      <c r="AA102" s="7">
        <f t="shared" si="39"/>
        <v>2918</v>
      </c>
      <c r="AB102" s="7">
        <f t="shared" si="39"/>
        <v>2984</v>
      </c>
      <c r="AC102" s="7">
        <f t="shared" si="39"/>
        <v>3050</v>
      </c>
      <c r="AD102" s="7">
        <f t="shared" si="39"/>
        <v>3116</v>
      </c>
      <c r="AE102" s="7">
        <f t="shared" si="39"/>
        <v>3182</v>
      </c>
      <c r="AF102" s="7">
        <f t="shared" si="39"/>
        <v>3248</v>
      </c>
      <c r="AG102" s="7">
        <f t="shared" si="39"/>
        <v>3314</v>
      </c>
      <c r="AH102" s="6">
        <f t="shared" si="39"/>
        <v>3380</v>
      </c>
    </row>
    <row r="103" spans="2:34" ht="37.5" customHeight="1">
      <c r="B103" s="18" t="s">
        <v>92</v>
      </c>
      <c r="C103" s="7" t="s">
        <v>5</v>
      </c>
      <c r="D103" s="7">
        <v>2100</v>
      </c>
      <c r="E103" s="7">
        <f>D103+100</f>
        <v>2200</v>
      </c>
      <c r="F103" s="7">
        <f aca="true" t="shared" si="40" ref="F103:AH103">E103+100</f>
        <v>2300</v>
      </c>
      <c r="G103" s="7">
        <f t="shared" si="40"/>
        <v>2400</v>
      </c>
      <c r="H103" s="7">
        <f t="shared" si="40"/>
        <v>2500</v>
      </c>
      <c r="I103" s="7">
        <f t="shared" si="40"/>
        <v>2600</v>
      </c>
      <c r="J103" s="7">
        <f t="shared" si="40"/>
        <v>2700</v>
      </c>
      <c r="K103" s="7">
        <f t="shared" si="40"/>
        <v>2800</v>
      </c>
      <c r="L103" s="7">
        <f t="shared" si="40"/>
        <v>2900</v>
      </c>
      <c r="M103" s="7">
        <f t="shared" si="40"/>
        <v>3000</v>
      </c>
      <c r="N103" s="7">
        <f t="shared" si="40"/>
        <v>3100</v>
      </c>
      <c r="O103" s="7">
        <f t="shared" si="40"/>
        <v>3200</v>
      </c>
      <c r="P103" s="7">
        <f t="shared" si="40"/>
        <v>3300</v>
      </c>
      <c r="Q103" s="7">
        <f t="shared" si="40"/>
        <v>3400</v>
      </c>
      <c r="R103" s="7">
        <f t="shared" si="40"/>
        <v>3500</v>
      </c>
      <c r="S103" s="7">
        <f t="shared" si="40"/>
        <v>3600</v>
      </c>
      <c r="T103" s="7">
        <f t="shared" si="40"/>
        <v>3700</v>
      </c>
      <c r="U103" s="7">
        <f t="shared" si="40"/>
        <v>3800</v>
      </c>
      <c r="V103" s="7">
        <f t="shared" si="40"/>
        <v>3900</v>
      </c>
      <c r="W103" s="7">
        <f t="shared" si="40"/>
        <v>4000</v>
      </c>
      <c r="X103" s="7">
        <f t="shared" si="40"/>
        <v>4100</v>
      </c>
      <c r="Y103" s="7">
        <f t="shared" si="40"/>
        <v>4200</v>
      </c>
      <c r="Z103" s="7">
        <f t="shared" si="40"/>
        <v>4300</v>
      </c>
      <c r="AA103" s="7">
        <f t="shared" si="40"/>
        <v>4400</v>
      </c>
      <c r="AB103" s="7">
        <f t="shared" si="40"/>
        <v>4500</v>
      </c>
      <c r="AC103" s="7">
        <f t="shared" si="40"/>
        <v>4600</v>
      </c>
      <c r="AD103" s="7">
        <f t="shared" si="40"/>
        <v>4700</v>
      </c>
      <c r="AE103" s="7">
        <f t="shared" si="40"/>
        <v>4800</v>
      </c>
      <c r="AF103" s="7">
        <f t="shared" si="40"/>
        <v>4900</v>
      </c>
      <c r="AG103" s="7">
        <f t="shared" si="40"/>
        <v>5000</v>
      </c>
      <c r="AH103" s="6">
        <f t="shared" si="40"/>
        <v>5100</v>
      </c>
    </row>
    <row r="104" spans="2:34" ht="37.5" customHeight="1">
      <c r="B104" s="14" t="s">
        <v>93</v>
      </c>
      <c r="C104" s="15" t="s">
        <v>2</v>
      </c>
      <c r="D104" s="15">
        <v>2415</v>
      </c>
      <c r="E104" s="15">
        <f>D104+115</f>
        <v>2530</v>
      </c>
      <c r="F104" s="15">
        <f aca="true" t="shared" si="41" ref="F104:AH104">E104+115</f>
        <v>2645</v>
      </c>
      <c r="G104" s="15">
        <f t="shared" si="41"/>
        <v>2760</v>
      </c>
      <c r="H104" s="15">
        <f t="shared" si="41"/>
        <v>2875</v>
      </c>
      <c r="I104" s="15">
        <f>H104+115</f>
        <v>2990</v>
      </c>
      <c r="J104" s="15">
        <f t="shared" si="41"/>
        <v>3105</v>
      </c>
      <c r="K104" s="15">
        <f t="shared" si="41"/>
        <v>3220</v>
      </c>
      <c r="L104" s="15">
        <f t="shared" si="41"/>
        <v>3335</v>
      </c>
      <c r="M104" s="15">
        <f t="shared" si="41"/>
        <v>3450</v>
      </c>
      <c r="N104" s="15">
        <f t="shared" si="41"/>
        <v>3565</v>
      </c>
      <c r="O104" s="15">
        <f t="shared" si="41"/>
        <v>3680</v>
      </c>
      <c r="P104" s="15">
        <f t="shared" si="41"/>
        <v>3795</v>
      </c>
      <c r="Q104" s="15">
        <f t="shared" si="41"/>
        <v>3910</v>
      </c>
      <c r="R104" s="15">
        <f t="shared" si="41"/>
        <v>4025</v>
      </c>
      <c r="S104" s="15">
        <f t="shared" si="41"/>
        <v>4140</v>
      </c>
      <c r="T104" s="15">
        <f t="shared" si="41"/>
        <v>4255</v>
      </c>
      <c r="U104" s="15">
        <f t="shared" si="41"/>
        <v>4370</v>
      </c>
      <c r="V104" s="15">
        <f t="shared" si="41"/>
        <v>4485</v>
      </c>
      <c r="W104" s="15">
        <f t="shared" si="41"/>
        <v>4600</v>
      </c>
      <c r="X104" s="15">
        <f t="shared" si="41"/>
        <v>4715</v>
      </c>
      <c r="Y104" s="15">
        <f t="shared" si="41"/>
        <v>4830</v>
      </c>
      <c r="Z104" s="15">
        <f t="shared" si="41"/>
        <v>4945</v>
      </c>
      <c r="AA104" s="15">
        <f t="shared" si="41"/>
        <v>5060</v>
      </c>
      <c r="AB104" s="15">
        <f t="shared" si="41"/>
        <v>5175</v>
      </c>
      <c r="AC104" s="15">
        <f t="shared" si="41"/>
        <v>5290</v>
      </c>
      <c r="AD104" s="15">
        <f t="shared" si="41"/>
        <v>5405</v>
      </c>
      <c r="AE104" s="15">
        <f t="shared" si="41"/>
        <v>5520</v>
      </c>
      <c r="AF104" s="15">
        <f t="shared" si="41"/>
        <v>5635</v>
      </c>
      <c r="AG104" s="15">
        <f t="shared" si="41"/>
        <v>5750</v>
      </c>
      <c r="AH104" s="16">
        <f t="shared" si="41"/>
        <v>5865</v>
      </c>
    </row>
    <row r="105" spans="2:34" ht="37.5" customHeight="1">
      <c r="B105" s="14" t="s">
        <v>94</v>
      </c>
      <c r="C105" s="15" t="s">
        <v>3</v>
      </c>
      <c r="D105" s="22">
        <v>2780</v>
      </c>
      <c r="E105" s="15">
        <f>D105+135</f>
        <v>2915</v>
      </c>
      <c r="F105" s="15">
        <f aca="true" t="shared" si="42" ref="F105:AH105">E105+135</f>
        <v>3050</v>
      </c>
      <c r="G105" s="15">
        <f t="shared" si="42"/>
        <v>3185</v>
      </c>
      <c r="H105" s="15">
        <f t="shared" si="42"/>
        <v>3320</v>
      </c>
      <c r="I105" s="15">
        <f t="shared" si="42"/>
        <v>3455</v>
      </c>
      <c r="J105" s="15">
        <f t="shared" si="42"/>
        <v>3590</v>
      </c>
      <c r="K105" s="15">
        <f t="shared" si="42"/>
        <v>3725</v>
      </c>
      <c r="L105" s="15">
        <f t="shared" si="42"/>
        <v>3860</v>
      </c>
      <c r="M105" s="15">
        <f t="shared" si="42"/>
        <v>3995</v>
      </c>
      <c r="N105" s="15">
        <f t="shared" si="42"/>
        <v>4130</v>
      </c>
      <c r="O105" s="15">
        <f t="shared" si="42"/>
        <v>4265</v>
      </c>
      <c r="P105" s="15">
        <f t="shared" si="42"/>
        <v>4400</v>
      </c>
      <c r="Q105" s="15">
        <f t="shared" si="42"/>
        <v>4535</v>
      </c>
      <c r="R105" s="15">
        <f t="shared" si="42"/>
        <v>4670</v>
      </c>
      <c r="S105" s="15">
        <f t="shared" si="42"/>
        <v>4805</v>
      </c>
      <c r="T105" s="15">
        <f t="shared" si="42"/>
        <v>4940</v>
      </c>
      <c r="U105" s="15">
        <f t="shared" si="42"/>
        <v>5075</v>
      </c>
      <c r="V105" s="15">
        <f t="shared" si="42"/>
        <v>5210</v>
      </c>
      <c r="W105" s="15">
        <f t="shared" si="42"/>
        <v>5345</v>
      </c>
      <c r="X105" s="15">
        <f t="shared" si="42"/>
        <v>5480</v>
      </c>
      <c r="Y105" s="15">
        <f t="shared" si="42"/>
        <v>5615</v>
      </c>
      <c r="Z105" s="15">
        <f t="shared" si="42"/>
        <v>5750</v>
      </c>
      <c r="AA105" s="15">
        <f t="shared" si="42"/>
        <v>5885</v>
      </c>
      <c r="AB105" s="15">
        <f t="shared" si="42"/>
        <v>6020</v>
      </c>
      <c r="AC105" s="15">
        <f t="shared" si="42"/>
        <v>6155</v>
      </c>
      <c r="AD105" s="15">
        <f t="shared" si="42"/>
        <v>6290</v>
      </c>
      <c r="AE105" s="15">
        <f t="shared" si="42"/>
        <v>6425</v>
      </c>
      <c r="AF105" s="15">
        <f t="shared" si="42"/>
        <v>6560</v>
      </c>
      <c r="AG105" s="15">
        <f t="shared" si="42"/>
        <v>6695</v>
      </c>
      <c r="AH105" s="16">
        <f t="shared" si="42"/>
        <v>6830</v>
      </c>
    </row>
    <row r="106" spans="2:34" ht="37.5" customHeight="1">
      <c r="B106" s="77" t="s">
        <v>277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9"/>
    </row>
    <row r="107" spans="2:34" ht="37.5" customHeight="1">
      <c r="B107" s="80" t="s">
        <v>264</v>
      </c>
      <c r="C107" s="75" t="s">
        <v>27</v>
      </c>
      <c r="D107" s="77" t="s">
        <v>265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9"/>
    </row>
    <row r="108" spans="2:34" ht="37.5" customHeight="1">
      <c r="B108" s="81"/>
      <c r="C108" s="76"/>
      <c r="D108" s="7">
        <v>0</v>
      </c>
      <c r="E108" s="7">
        <v>1</v>
      </c>
      <c r="F108" s="7">
        <v>2</v>
      </c>
      <c r="G108" s="7">
        <v>3</v>
      </c>
      <c r="H108" s="7">
        <v>4</v>
      </c>
      <c r="I108" s="7">
        <v>5</v>
      </c>
      <c r="J108" s="7">
        <v>6</v>
      </c>
      <c r="K108" s="7">
        <v>7</v>
      </c>
      <c r="L108" s="7">
        <v>8</v>
      </c>
      <c r="M108" s="7">
        <v>9</v>
      </c>
      <c r="N108" s="7">
        <v>10</v>
      </c>
      <c r="O108" s="7">
        <v>11</v>
      </c>
      <c r="P108" s="7">
        <v>12</v>
      </c>
      <c r="Q108" s="7">
        <v>13</v>
      </c>
      <c r="R108" s="7">
        <v>14</v>
      </c>
      <c r="S108" s="7">
        <v>15</v>
      </c>
      <c r="T108" s="7">
        <v>16</v>
      </c>
      <c r="U108" s="7">
        <v>17</v>
      </c>
      <c r="V108" s="7">
        <v>18</v>
      </c>
      <c r="W108" s="7">
        <v>19</v>
      </c>
      <c r="X108" s="7">
        <v>20</v>
      </c>
      <c r="Y108" s="7">
        <v>21</v>
      </c>
      <c r="Z108" s="7">
        <v>22</v>
      </c>
      <c r="AA108" s="7">
        <v>23</v>
      </c>
      <c r="AB108" s="7">
        <v>24</v>
      </c>
      <c r="AC108" s="7">
        <v>25</v>
      </c>
      <c r="AD108" s="7">
        <v>26</v>
      </c>
      <c r="AE108" s="7">
        <v>27</v>
      </c>
      <c r="AF108" s="7">
        <v>28</v>
      </c>
      <c r="AG108" s="7">
        <v>29</v>
      </c>
      <c r="AH108" s="6">
        <v>30</v>
      </c>
    </row>
    <row r="109" spans="2:34" ht="37.5" customHeight="1">
      <c r="B109" s="18" t="s">
        <v>95</v>
      </c>
      <c r="C109" s="7" t="s">
        <v>24</v>
      </c>
      <c r="D109" s="7">
        <v>165</v>
      </c>
      <c r="E109" s="7">
        <v>173</v>
      </c>
      <c r="F109" s="7">
        <v>181</v>
      </c>
      <c r="G109" s="7">
        <v>189</v>
      </c>
      <c r="H109" s="7">
        <v>197</v>
      </c>
      <c r="I109" s="7">
        <v>205</v>
      </c>
      <c r="J109" s="7">
        <v>215</v>
      </c>
      <c r="K109" s="7">
        <v>225</v>
      </c>
      <c r="L109" s="7">
        <v>235</v>
      </c>
      <c r="M109" s="7">
        <v>245</v>
      </c>
      <c r="N109" s="7">
        <v>255</v>
      </c>
      <c r="O109" s="7">
        <v>265</v>
      </c>
      <c r="P109" s="7">
        <v>275</v>
      </c>
      <c r="Q109" s="7">
        <v>285</v>
      </c>
      <c r="R109" s="7">
        <v>295</v>
      </c>
      <c r="S109" s="7">
        <v>305</v>
      </c>
      <c r="T109" s="7">
        <v>315</v>
      </c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2:34" ht="37.5" customHeight="1">
      <c r="B110" s="82" t="s">
        <v>96</v>
      </c>
      <c r="C110" s="75" t="s">
        <v>22</v>
      </c>
      <c r="D110" s="7">
        <v>315</v>
      </c>
      <c r="E110" s="7">
        <v>327</v>
      </c>
      <c r="F110" s="7">
        <v>339</v>
      </c>
      <c r="G110" s="7">
        <v>351</v>
      </c>
      <c r="H110" s="7">
        <v>363</v>
      </c>
      <c r="I110" s="7">
        <v>375</v>
      </c>
      <c r="J110" s="7">
        <v>387</v>
      </c>
      <c r="K110" s="7">
        <v>399</v>
      </c>
      <c r="L110" s="7">
        <v>413</v>
      </c>
      <c r="M110" s="7">
        <v>427</v>
      </c>
      <c r="N110" s="7">
        <v>441</v>
      </c>
      <c r="O110" s="7">
        <v>455</v>
      </c>
      <c r="P110" s="7">
        <v>469</v>
      </c>
      <c r="Q110" s="7">
        <v>483</v>
      </c>
      <c r="R110" s="7">
        <v>497</v>
      </c>
      <c r="S110" s="7">
        <v>511</v>
      </c>
      <c r="T110" s="7">
        <v>525</v>
      </c>
      <c r="U110" s="7">
        <v>541</v>
      </c>
      <c r="V110" s="7">
        <v>557</v>
      </c>
      <c r="W110" s="7">
        <v>573</v>
      </c>
      <c r="X110" s="7">
        <v>589</v>
      </c>
      <c r="Y110" s="7">
        <v>605</v>
      </c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2:34" ht="37.5" customHeight="1">
      <c r="B111" s="81"/>
      <c r="C111" s="76"/>
      <c r="D111" s="7">
        <v>315</v>
      </c>
      <c r="E111" s="7">
        <v>315</v>
      </c>
      <c r="F111" s="7">
        <v>327</v>
      </c>
      <c r="G111" s="7">
        <v>339</v>
      </c>
      <c r="H111" s="7">
        <v>339</v>
      </c>
      <c r="I111" s="7">
        <v>351</v>
      </c>
      <c r="J111" s="7">
        <v>363</v>
      </c>
      <c r="K111" s="7">
        <v>375</v>
      </c>
      <c r="L111" s="7">
        <v>387</v>
      </c>
      <c r="M111" s="7">
        <v>399</v>
      </c>
      <c r="N111" s="7">
        <v>413</v>
      </c>
      <c r="O111" s="7">
        <v>413</v>
      </c>
      <c r="P111" s="7">
        <v>427</v>
      </c>
      <c r="Q111" s="7">
        <v>441</v>
      </c>
      <c r="R111" s="7">
        <v>455</v>
      </c>
      <c r="S111" s="7">
        <v>469</v>
      </c>
      <c r="T111" s="7">
        <v>469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 spans="2:34" ht="37.5" customHeight="1">
      <c r="B112" s="18" t="s">
        <v>97</v>
      </c>
      <c r="C112" s="75" t="s">
        <v>19</v>
      </c>
      <c r="D112" s="7">
        <v>540</v>
      </c>
      <c r="E112" s="7">
        <f>D112+20</f>
        <v>560</v>
      </c>
      <c r="F112" s="7">
        <f aca="true" t="shared" si="43" ref="F112:X112">E112+20</f>
        <v>580</v>
      </c>
      <c r="G112" s="7">
        <f t="shared" si="43"/>
        <v>600</v>
      </c>
      <c r="H112" s="7">
        <f t="shared" si="43"/>
        <v>620</v>
      </c>
      <c r="I112" s="7">
        <f t="shared" si="43"/>
        <v>640</v>
      </c>
      <c r="J112" s="7">
        <f t="shared" si="43"/>
        <v>660</v>
      </c>
      <c r="K112" s="7">
        <f t="shared" si="43"/>
        <v>680</v>
      </c>
      <c r="L112" s="7">
        <f t="shared" si="43"/>
        <v>700</v>
      </c>
      <c r="M112" s="7">
        <f t="shared" si="43"/>
        <v>720</v>
      </c>
      <c r="N112" s="7">
        <f t="shared" si="43"/>
        <v>740</v>
      </c>
      <c r="O112" s="7">
        <f t="shared" si="43"/>
        <v>760</v>
      </c>
      <c r="P112" s="7">
        <f t="shared" si="43"/>
        <v>780</v>
      </c>
      <c r="Q112" s="7">
        <f t="shared" si="43"/>
        <v>800</v>
      </c>
      <c r="R112" s="7">
        <f t="shared" si="43"/>
        <v>820</v>
      </c>
      <c r="S112" s="7">
        <f t="shared" si="43"/>
        <v>840</v>
      </c>
      <c r="T112" s="7">
        <f t="shared" si="43"/>
        <v>860</v>
      </c>
      <c r="U112" s="7">
        <f t="shared" si="43"/>
        <v>880</v>
      </c>
      <c r="V112" s="7">
        <f t="shared" si="43"/>
        <v>900</v>
      </c>
      <c r="W112" s="7">
        <f t="shared" si="43"/>
        <v>920</v>
      </c>
      <c r="X112" s="7">
        <f t="shared" si="43"/>
        <v>940</v>
      </c>
      <c r="Y112" s="7">
        <v>940</v>
      </c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 spans="2:34" ht="37.5" customHeight="1">
      <c r="B113" s="18" t="s">
        <v>39</v>
      </c>
      <c r="C113" s="76"/>
      <c r="D113" s="7">
        <v>560</v>
      </c>
      <c r="E113" s="7">
        <v>560</v>
      </c>
      <c r="F113" s="7">
        <v>580</v>
      </c>
      <c r="G113" s="7">
        <v>600</v>
      </c>
      <c r="H113" s="7">
        <v>620</v>
      </c>
      <c r="I113" s="7">
        <v>640</v>
      </c>
      <c r="J113" s="7">
        <v>660</v>
      </c>
      <c r="K113" s="7">
        <v>680</v>
      </c>
      <c r="L113" s="7">
        <v>700</v>
      </c>
      <c r="M113" s="7">
        <v>740</v>
      </c>
      <c r="N113" s="7">
        <v>760</v>
      </c>
      <c r="O113" s="7">
        <v>780</v>
      </c>
      <c r="P113" s="7">
        <v>800</v>
      </c>
      <c r="Q113" s="7">
        <v>820</v>
      </c>
      <c r="R113" s="7">
        <v>840</v>
      </c>
      <c r="S113" s="7">
        <v>860</v>
      </c>
      <c r="T113" s="7">
        <v>880</v>
      </c>
      <c r="U113" s="7">
        <v>900</v>
      </c>
      <c r="V113" s="7">
        <v>920</v>
      </c>
      <c r="W113" s="7">
        <v>940</v>
      </c>
      <c r="X113" s="7">
        <v>940</v>
      </c>
      <c r="Y113" s="7">
        <v>940</v>
      </c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2:34" ht="37.5" customHeight="1">
      <c r="B114" s="18" t="s">
        <v>13</v>
      </c>
      <c r="C114" s="7" t="s">
        <v>18</v>
      </c>
      <c r="D114" s="7">
        <v>73</v>
      </c>
      <c r="E114" s="7">
        <v>76</v>
      </c>
      <c r="F114" s="7">
        <v>78</v>
      </c>
      <c r="G114" s="7">
        <v>81</v>
      </c>
      <c r="H114" s="7">
        <v>84</v>
      </c>
      <c r="I114" s="7">
        <v>86</v>
      </c>
      <c r="J114" s="7">
        <v>89</v>
      </c>
      <c r="K114" s="7">
        <v>92</v>
      </c>
      <c r="L114" s="7">
        <v>95</v>
      </c>
      <c r="M114" s="7">
        <v>97</v>
      </c>
      <c r="N114" s="7">
        <v>100</v>
      </c>
      <c r="O114" s="7">
        <v>103</v>
      </c>
      <c r="P114" s="7">
        <v>105</v>
      </c>
      <c r="Q114" s="7">
        <v>108</v>
      </c>
      <c r="R114" s="7">
        <v>111</v>
      </c>
      <c r="S114" s="7">
        <v>113</v>
      </c>
      <c r="T114" s="7">
        <v>1116</v>
      </c>
      <c r="U114" s="7">
        <v>119</v>
      </c>
      <c r="V114" s="7">
        <v>122</v>
      </c>
      <c r="W114" s="7">
        <v>124</v>
      </c>
      <c r="X114" s="7">
        <v>127</v>
      </c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2:34" ht="37.5" customHeight="1">
      <c r="B115" s="18" t="s">
        <v>13</v>
      </c>
      <c r="C115" s="7" t="s">
        <v>17</v>
      </c>
      <c r="D115" s="7">
        <v>97</v>
      </c>
      <c r="E115" s="7">
        <v>101</v>
      </c>
      <c r="F115" s="7">
        <v>104</v>
      </c>
      <c r="G115" s="7">
        <v>108</v>
      </c>
      <c r="H115" s="7">
        <v>112</v>
      </c>
      <c r="I115" s="7">
        <v>115</v>
      </c>
      <c r="J115" s="7">
        <v>119</v>
      </c>
      <c r="K115" s="7">
        <v>122</v>
      </c>
      <c r="L115" s="7">
        <v>126</v>
      </c>
      <c r="M115" s="7">
        <v>130</v>
      </c>
      <c r="N115" s="7">
        <v>133</v>
      </c>
      <c r="O115" s="7">
        <v>137</v>
      </c>
      <c r="P115" s="7">
        <v>140</v>
      </c>
      <c r="Q115" s="7">
        <v>144</v>
      </c>
      <c r="R115" s="7">
        <v>148</v>
      </c>
      <c r="S115" s="7">
        <v>151</v>
      </c>
      <c r="T115" s="7">
        <v>155</v>
      </c>
      <c r="U115" s="7">
        <v>158</v>
      </c>
      <c r="V115" s="7">
        <v>162</v>
      </c>
      <c r="W115" s="7">
        <v>166</v>
      </c>
      <c r="X115" s="7">
        <v>169</v>
      </c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 spans="2:34" ht="37.5" customHeight="1">
      <c r="B116" s="18" t="s">
        <v>98</v>
      </c>
      <c r="C116" s="7" t="s">
        <v>15</v>
      </c>
      <c r="D116" s="7">
        <v>725</v>
      </c>
      <c r="E116" s="7">
        <f>D116+28</f>
        <v>753</v>
      </c>
      <c r="F116" s="7">
        <f aca="true" t="shared" si="44" ref="F116:X116">E116+28</f>
        <v>781</v>
      </c>
      <c r="G116" s="7">
        <f t="shared" si="44"/>
        <v>809</v>
      </c>
      <c r="H116" s="7">
        <f t="shared" si="44"/>
        <v>837</v>
      </c>
      <c r="I116" s="7">
        <f t="shared" si="44"/>
        <v>865</v>
      </c>
      <c r="J116" s="7">
        <f t="shared" si="44"/>
        <v>893</v>
      </c>
      <c r="K116" s="7">
        <f t="shared" si="44"/>
        <v>921</v>
      </c>
      <c r="L116" s="7">
        <f t="shared" si="44"/>
        <v>949</v>
      </c>
      <c r="M116" s="7">
        <f t="shared" si="44"/>
        <v>977</v>
      </c>
      <c r="N116" s="7">
        <f t="shared" si="44"/>
        <v>1005</v>
      </c>
      <c r="O116" s="7">
        <f t="shared" si="44"/>
        <v>1033</v>
      </c>
      <c r="P116" s="7">
        <f t="shared" si="44"/>
        <v>1061</v>
      </c>
      <c r="Q116" s="7">
        <f t="shared" si="44"/>
        <v>1089</v>
      </c>
      <c r="R116" s="7">
        <f t="shared" si="44"/>
        <v>1117</v>
      </c>
      <c r="S116" s="7">
        <f t="shared" si="44"/>
        <v>1145</v>
      </c>
      <c r="T116" s="7">
        <f t="shared" si="44"/>
        <v>1173</v>
      </c>
      <c r="U116" s="7">
        <f t="shared" si="44"/>
        <v>1201</v>
      </c>
      <c r="V116" s="7">
        <f t="shared" si="44"/>
        <v>1229</v>
      </c>
      <c r="W116" s="7">
        <f t="shared" si="44"/>
        <v>1257</v>
      </c>
      <c r="X116" s="7">
        <f t="shared" si="44"/>
        <v>1285</v>
      </c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 spans="2:34" ht="37.5" customHeight="1">
      <c r="B117" s="18" t="s">
        <v>13</v>
      </c>
      <c r="C117" s="21" t="s">
        <v>14</v>
      </c>
      <c r="D117" s="7">
        <v>20</v>
      </c>
      <c r="E117" s="7">
        <v>21</v>
      </c>
      <c r="F117" s="7">
        <v>22</v>
      </c>
      <c r="G117" s="7">
        <v>23</v>
      </c>
      <c r="H117" s="7">
        <v>23</v>
      </c>
      <c r="I117" s="7">
        <v>24</v>
      </c>
      <c r="J117" s="7">
        <v>25</v>
      </c>
      <c r="K117" s="7">
        <v>26</v>
      </c>
      <c r="L117" s="7">
        <v>27</v>
      </c>
      <c r="M117" s="7">
        <v>27</v>
      </c>
      <c r="N117" s="7">
        <v>28</v>
      </c>
      <c r="O117" s="7">
        <v>29</v>
      </c>
      <c r="P117" s="7">
        <v>30</v>
      </c>
      <c r="Q117" s="7">
        <v>30</v>
      </c>
      <c r="R117" s="7">
        <v>31</v>
      </c>
      <c r="S117" s="7">
        <v>32</v>
      </c>
      <c r="T117" s="7">
        <v>33</v>
      </c>
      <c r="U117" s="7">
        <v>34</v>
      </c>
      <c r="V117" s="7">
        <v>34</v>
      </c>
      <c r="W117" s="7">
        <v>35</v>
      </c>
      <c r="X117" s="7">
        <v>36</v>
      </c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</row>
    <row r="118" spans="2:34" ht="37.5" customHeight="1">
      <c r="B118" s="18" t="s">
        <v>67</v>
      </c>
      <c r="C118" s="21" t="s">
        <v>68</v>
      </c>
      <c r="D118" s="7">
        <v>36</v>
      </c>
      <c r="E118" s="7">
        <v>38</v>
      </c>
      <c r="F118" s="7">
        <v>39</v>
      </c>
      <c r="G118" s="7">
        <v>40</v>
      </c>
      <c r="H118" s="7">
        <v>42</v>
      </c>
      <c r="I118" s="7">
        <v>43</v>
      </c>
      <c r="J118" s="7">
        <v>45</v>
      </c>
      <c r="K118" s="7">
        <v>46</v>
      </c>
      <c r="L118" s="7">
        <v>47</v>
      </c>
      <c r="M118" s="7">
        <v>49</v>
      </c>
      <c r="N118" s="7">
        <v>50</v>
      </c>
      <c r="O118" s="7">
        <v>52</v>
      </c>
      <c r="P118" s="7">
        <v>53</v>
      </c>
      <c r="Q118" s="7">
        <v>54</v>
      </c>
      <c r="R118" s="7">
        <v>56</v>
      </c>
      <c r="S118" s="7">
        <v>57</v>
      </c>
      <c r="T118" s="7">
        <v>59</v>
      </c>
      <c r="U118" s="7">
        <v>60</v>
      </c>
      <c r="V118" s="7">
        <v>61</v>
      </c>
      <c r="W118" s="7">
        <v>63</v>
      </c>
      <c r="X118" s="7">
        <v>64</v>
      </c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2:34" ht="37.5" customHeight="1">
      <c r="B119" s="18" t="s">
        <v>69</v>
      </c>
      <c r="C119" s="21" t="s">
        <v>70</v>
      </c>
      <c r="D119" s="7">
        <v>73</v>
      </c>
      <c r="E119" s="7">
        <v>75</v>
      </c>
      <c r="F119" s="7">
        <v>78</v>
      </c>
      <c r="G119" s="7">
        <v>81</v>
      </c>
      <c r="H119" s="7">
        <v>84</v>
      </c>
      <c r="I119" s="7">
        <v>87</v>
      </c>
      <c r="J119" s="7">
        <v>89</v>
      </c>
      <c r="K119" s="7">
        <v>92</v>
      </c>
      <c r="L119" s="7">
        <v>95</v>
      </c>
      <c r="M119" s="7">
        <v>98</v>
      </c>
      <c r="N119" s="7">
        <v>101</v>
      </c>
      <c r="O119" s="7">
        <v>103</v>
      </c>
      <c r="P119" s="7">
        <v>106</v>
      </c>
      <c r="Q119" s="7">
        <v>109</v>
      </c>
      <c r="R119" s="7">
        <v>112</v>
      </c>
      <c r="S119" s="7">
        <v>115</v>
      </c>
      <c r="T119" s="7">
        <v>117</v>
      </c>
      <c r="U119" s="7">
        <v>120</v>
      </c>
      <c r="V119" s="7">
        <v>123</v>
      </c>
      <c r="W119" s="7">
        <v>126</v>
      </c>
      <c r="X119" s="7">
        <v>129</v>
      </c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2:34" ht="37.5" customHeight="1">
      <c r="B120" s="18" t="s">
        <v>99</v>
      </c>
      <c r="C120" s="7" t="s">
        <v>12</v>
      </c>
      <c r="D120" s="7">
        <v>730</v>
      </c>
      <c r="E120" s="7">
        <f>D120+37</f>
        <v>767</v>
      </c>
      <c r="F120" s="7">
        <f aca="true" t="shared" si="45" ref="F120:S120">E120+37</f>
        <v>804</v>
      </c>
      <c r="G120" s="7">
        <f t="shared" si="45"/>
        <v>841</v>
      </c>
      <c r="H120" s="7">
        <f t="shared" si="45"/>
        <v>878</v>
      </c>
      <c r="I120" s="7">
        <f t="shared" si="45"/>
        <v>915</v>
      </c>
      <c r="J120" s="7">
        <f t="shared" si="45"/>
        <v>952</v>
      </c>
      <c r="K120" s="7">
        <f t="shared" si="45"/>
        <v>989</v>
      </c>
      <c r="L120" s="7">
        <f t="shared" si="45"/>
        <v>1026</v>
      </c>
      <c r="M120" s="7">
        <f t="shared" si="45"/>
        <v>1063</v>
      </c>
      <c r="N120" s="7">
        <f t="shared" si="45"/>
        <v>1100</v>
      </c>
      <c r="O120" s="7">
        <f t="shared" si="45"/>
        <v>1137</v>
      </c>
      <c r="P120" s="7">
        <f t="shared" si="45"/>
        <v>1174</v>
      </c>
      <c r="Q120" s="7">
        <f t="shared" si="45"/>
        <v>1211</v>
      </c>
      <c r="R120" s="7">
        <f t="shared" si="45"/>
        <v>1248</v>
      </c>
      <c r="S120" s="7">
        <f t="shared" si="45"/>
        <v>1285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</row>
    <row r="121" spans="2:34" ht="37.5" customHeight="1">
      <c r="B121" s="18" t="s">
        <v>278</v>
      </c>
      <c r="C121" s="75" t="s">
        <v>8</v>
      </c>
      <c r="D121" s="7">
        <v>1065</v>
      </c>
      <c r="E121" s="7">
        <f>D121+54</f>
        <v>1119</v>
      </c>
      <c r="F121" s="7">
        <f aca="true" t="shared" si="46" ref="F121:S121">E121+54</f>
        <v>1173</v>
      </c>
      <c r="G121" s="7">
        <f t="shared" si="46"/>
        <v>1227</v>
      </c>
      <c r="H121" s="7">
        <f t="shared" si="46"/>
        <v>1281</v>
      </c>
      <c r="I121" s="7">
        <f t="shared" si="46"/>
        <v>1335</v>
      </c>
      <c r="J121" s="7">
        <f t="shared" si="46"/>
        <v>1389</v>
      </c>
      <c r="K121" s="7">
        <f t="shared" si="46"/>
        <v>1443</v>
      </c>
      <c r="L121" s="7">
        <f t="shared" si="46"/>
        <v>1497</v>
      </c>
      <c r="M121" s="7">
        <f t="shared" si="46"/>
        <v>1551</v>
      </c>
      <c r="N121" s="7">
        <f t="shared" si="46"/>
        <v>1605</v>
      </c>
      <c r="O121" s="7">
        <f t="shared" si="46"/>
        <v>1659</v>
      </c>
      <c r="P121" s="7">
        <f t="shared" si="46"/>
        <v>1713</v>
      </c>
      <c r="Q121" s="7">
        <f t="shared" si="46"/>
        <v>1767</v>
      </c>
      <c r="R121" s="7">
        <f t="shared" si="46"/>
        <v>1821</v>
      </c>
      <c r="S121" s="7">
        <f t="shared" si="46"/>
        <v>1875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</row>
    <row r="122" spans="2:34" ht="37.5" customHeight="1">
      <c r="B122" s="18" t="s">
        <v>10</v>
      </c>
      <c r="C122" s="83"/>
      <c r="D122" s="7">
        <v>1154</v>
      </c>
      <c r="E122" s="7">
        <f>D122+33</f>
        <v>1187</v>
      </c>
      <c r="F122" s="7">
        <f aca="true" t="shared" si="47" ref="F122:X122">E122+33</f>
        <v>1220</v>
      </c>
      <c r="G122" s="7">
        <f t="shared" si="47"/>
        <v>1253</v>
      </c>
      <c r="H122" s="7">
        <f t="shared" si="47"/>
        <v>1286</v>
      </c>
      <c r="I122" s="7">
        <f t="shared" si="47"/>
        <v>1319</v>
      </c>
      <c r="J122" s="7">
        <f t="shared" si="47"/>
        <v>1352</v>
      </c>
      <c r="K122" s="7">
        <f t="shared" si="47"/>
        <v>1385</v>
      </c>
      <c r="L122" s="7">
        <f t="shared" si="47"/>
        <v>1418</v>
      </c>
      <c r="M122" s="7">
        <f t="shared" si="47"/>
        <v>1451</v>
      </c>
      <c r="N122" s="7">
        <f t="shared" si="47"/>
        <v>1484</v>
      </c>
      <c r="O122" s="7">
        <f t="shared" si="47"/>
        <v>1517</v>
      </c>
      <c r="P122" s="7">
        <f t="shared" si="47"/>
        <v>1550</v>
      </c>
      <c r="Q122" s="7">
        <f t="shared" si="47"/>
        <v>1583</v>
      </c>
      <c r="R122" s="7">
        <f t="shared" si="47"/>
        <v>1616</v>
      </c>
      <c r="S122" s="7">
        <f t="shared" si="47"/>
        <v>1649</v>
      </c>
      <c r="T122" s="7">
        <f t="shared" si="47"/>
        <v>1682</v>
      </c>
      <c r="U122" s="7">
        <f t="shared" si="47"/>
        <v>1715</v>
      </c>
      <c r="V122" s="7">
        <f t="shared" si="47"/>
        <v>1748</v>
      </c>
      <c r="W122" s="7">
        <f t="shared" si="47"/>
        <v>1781</v>
      </c>
      <c r="X122" s="7">
        <f t="shared" si="47"/>
        <v>1814</v>
      </c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</row>
    <row r="123" spans="2:34" ht="37.5" customHeight="1">
      <c r="B123" s="18" t="s">
        <v>36</v>
      </c>
      <c r="C123" s="76"/>
      <c r="D123" s="7">
        <v>1173</v>
      </c>
      <c r="E123" s="7">
        <v>1227</v>
      </c>
      <c r="F123" s="7">
        <v>1227</v>
      </c>
      <c r="G123" s="7">
        <v>1281</v>
      </c>
      <c r="H123" s="7">
        <v>1335</v>
      </c>
      <c r="I123" s="7">
        <v>1335</v>
      </c>
      <c r="J123" s="7">
        <v>1389</v>
      </c>
      <c r="K123" s="7">
        <v>1389</v>
      </c>
      <c r="L123" s="7">
        <v>1443</v>
      </c>
      <c r="M123" s="7">
        <v>1497</v>
      </c>
      <c r="N123" s="7">
        <v>1497</v>
      </c>
      <c r="O123" s="7">
        <v>1551</v>
      </c>
      <c r="P123" s="7">
        <v>1551</v>
      </c>
      <c r="Q123" s="7">
        <v>1605</v>
      </c>
      <c r="R123" s="7">
        <v>1659</v>
      </c>
      <c r="S123" s="7">
        <v>1713</v>
      </c>
      <c r="T123" s="7">
        <v>1713</v>
      </c>
      <c r="U123" s="7">
        <v>1767</v>
      </c>
      <c r="V123" s="7">
        <v>1821</v>
      </c>
      <c r="W123" s="7">
        <v>1875</v>
      </c>
      <c r="X123" s="7">
        <v>1875</v>
      </c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</row>
    <row r="124" spans="2:34" ht="37.5" customHeight="1">
      <c r="B124" s="18" t="s">
        <v>101</v>
      </c>
      <c r="C124" s="7" t="s">
        <v>7</v>
      </c>
      <c r="D124" s="7">
        <v>1440</v>
      </c>
      <c r="E124" s="7">
        <f>D124+73</f>
        <v>1513</v>
      </c>
      <c r="F124" s="7">
        <f aca="true" t="shared" si="48" ref="F124:AH124">E124+73</f>
        <v>1586</v>
      </c>
      <c r="G124" s="7">
        <f t="shared" si="48"/>
        <v>1659</v>
      </c>
      <c r="H124" s="7">
        <f t="shared" si="48"/>
        <v>1732</v>
      </c>
      <c r="I124" s="7">
        <f t="shared" si="48"/>
        <v>1805</v>
      </c>
      <c r="J124" s="7">
        <f t="shared" si="48"/>
        <v>1878</v>
      </c>
      <c r="K124" s="7">
        <f t="shared" si="48"/>
        <v>1951</v>
      </c>
      <c r="L124" s="7">
        <f t="shared" si="48"/>
        <v>2024</v>
      </c>
      <c r="M124" s="7">
        <f t="shared" si="48"/>
        <v>2097</v>
      </c>
      <c r="N124" s="7">
        <f t="shared" si="48"/>
        <v>2170</v>
      </c>
      <c r="O124" s="7">
        <f t="shared" si="48"/>
        <v>2243</v>
      </c>
      <c r="P124" s="7">
        <f t="shared" si="48"/>
        <v>2316</v>
      </c>
      <c r="Q124" s="7">
        <f t="shared" si="48"/>
        <v>2389</v>
      </c>
      <c r="R124" s="7">
        <f t="shared" si="48"/>
        <v>2462</v>
      </c>
      <c r="S124" s="7">
        <f t="shared" si="48"/>
        <v>2535</v>
      </c>
      <c r="T124" s="7">
        <f t="shared" si="48"/>
        <v>2608</v>
      </c>
      <c r="U124" s="7">
        <f t="shared" si="48"/>
        <v>2681</v>
      </c>
      <c r="V124" s="7">
        <f t="shared" si="48"/>
        <v>2754</v>
      </c>
      <c r="W124" s="7">
        <f t="shared" si="48"/>
        <v>2827</v>
      </c>
      <c r="X124" s="7">
        <f t="shared" si="48"/>
        <v>2900</v>
      </c>
      <c r="Y124" s="7">
        <f t="shared" si="48"/>
        <v>2973</v>
      </c>
      <c r="Z124" s="7">
        <f t="shared" si="48"/>
        <v>3046</v>
      </c>
      <c r="AA124" s="7">
        <f t="shared" si="48"/>
        <v>3119</v>
      </c>
      <c r="AB124" s="7">
        <f t="shared" si="48"/>
        <v>3192</v>
      </c>
      <c r="AC124" s="7">
        <f t="shared" si="48"/>
        <v>3265</v>
      </c>
      <c r="AD124" s="7">
        <f t="shared" si="48"/>
        <v>3338</v>
      </c>
      <c r="AE124" s="7">
        <f t="shared" si="48"/>
        <v>3411</v>
      </c>
      <c r="AF124" s="7">
        <f t="shared" si="48"/>
        <v>3484</v>
      </c>
      <c r="AG124" s="7">
        <f t="shared" si="48"/>
        <v>3557</v>
      </c>
      <c r="AH124" s="6">
        <f t="shared" si="48"/>
        <v>3630</v>
      </c>
    </row>
    <row r="125" spans="2:34" ht="37.5" customHeight="1">
      <c r="B125" s="18" t="s">
        <v>102</v>
      </c>
      <c r="C125" s="7" t="s">
        <v>5</v>
      </c>
      <c r="D125" s="7">
        <v>2160</v>
      </c>
      <c r="E125" s="7">
        <f>D125+110</f>
        <v>2270</v>
      </c>
      <c r="F125" s="7">
        <f aca="true" t="shared" si="49" ref="F125:AH125">E125+110</f>
        <v>2380</v>
      </c>
      <c r="G125" s="7">
        <f t="shared" si="49"/>
        <v>2490</v>
      </c>
      <c r="H125" s="7">
        <f t="shared" si="49"/>
        <v>2600</v>
      </c>
      <c r="I125" s="7">
        <f t="shared" si="49"/>
        <v>2710</v>
      </c>
      <c r="J125" s="7">
        <f t="shared" si="49"/>
        <v>2820</v>
      </c>
      <c r="K125" s="7">
        <f t="shared" si="49"/>
        <v>2930</v>
      </c>
      <c r="L125" s="7">
        <f t="shared" si="49"/>
        <v>3040</v>
      </c>
      <c r="M125" s="7">
        <f t="shared" si="49"/>
        <v>3150</v>
      </c>
      <c r="N125" s="7">
        <f t="shared" si="49"/>
        <v>3260</v>
      </c>
      <c r="O125" s="7">
        <f t="shared" si="49"/>
        <v>3370</v>
      </c>
      <c r="P125" s="7">
        <f t="shared" si="49"/>
        <v>3480</v>
      </c>
      <c r="Q125" s="7">
        <f t="shared" si="49"/>
        <v>3590</v>
      </c>
      <c r="R125" s="7">
        <f t="shared" si="49"/>
        <v>3700</v>
      </c>
      <c r="S125" s="7">
        <f t="shared" si="49"/>
        <v>3810</v>
      </c>
      <c r="T125" s="7">
        <f t="shared" si="49"/>
        <v>3920</v>
      </c>
      <c r="U125" s="7">
        <f t="shared" si="49"/>
        <v>4030</v>
      </c>
      <c r="V125" s="7">
        <f t="shared" si="49"/>
        <v>4140</v>
      </c>
      <c r="W125" s="7">
        <f t="shared" si="49"/>
        <v>4250</v>
      </c>
      <c r="X125" s="7">
        <f t="shared" si="49"/>
        <v>4360</v>
      </c>
      <c r="Y125" s="7">
        <f t="shared" si="49"/>
        <v>4470</v>
      </c>
      <c r="Z125" s="7">
        <f t="shared" si="49"/>
        <v>4580</v>
      </c>
      <c r="AA125" s="7">
        <f t="shared" si="49"/>
        <v>4690</v>
      </c>
      <c r="AB125" s="7">
        <f t="shared" si="49"/>
        <v>4800</v>
      </c>
      <c r="AC125" s="7">
        <f t="shared" si="49"/>
        <v>4910</v>
      </c>
      <c r="AD125" s="7">
        <f t="shared" si="49"/>
        <v>5020</v>
      </c>
      <c r="AE125" s="7">
        <f t="shared" si="49"/>
        <v>5130</v>
      </c>
      <c r="AF125" s="7">
        <f t="shared" si="49"/>
        <v>5240</v>
      </c>
      <c r="AG125" s="7">
        <f t="shared" si="49"/>
        <v>5350</v>
      </c>
      <c r="AH125" s="6">
        <f t="shared" si="49"/>
        <v>5460</v>
      </c>
    </row>
    <row r="126" spans="2:34" ht="37.5" customHeight="1">
      <c r="B126" s="14" t="s">
        <v>103</v>
      </c>
      <c r="C126" s="15" t="s">
        <v>2</v>
      </c>
      <c r="D126" s="15">
        <v>2485</v>
      </c>
      <c r="E126" s="15">
        <f>D126+125</f>
        <v>2610</v>
      </c>
      <c r="F126" s="15">
        <f aca="true" t="shared" si="50" ref="F126:AH126">E126+125</f>
        <v>2735</v>
      </c>
      <c r="G126" s="15">
        <f t="shared" si="50"/>
        <v>2860</v>
      </c>
      <c r="H126" s="15">
        <f t="shared" si="50"/>
        <v>2985</v>
      </c>
      <c r="I126" s="15">
        <f t="shared" si="50"/>
        <v>3110</v>
      </c>
      <c r="J126" s="15">
        <f t="shared" si="50"/>
        <v>3235</v>
      </c>
      <c r="K126" s="15">
        <f t="shared" si="50"/>
        <v>3360</v>
      </c>
      <c r="L126" s="15">
        <f t="shared" si="50"/>
        <v>3485</v>
      </c>
      <c r="M126" s="15">
        <f t="shared" si="50"/>
        <v>3610</v>
      </c>
      <c r="N126" s="15">
        <f t="shared" si="50"/>
        <v>3735</v>
      </c>
      <c r="O126" s="15">
        <f t="shared" si="50"/>
        <v>3860</v>
      </c>
      <c r="P126" s="15">
        <f t="shared" si="50"/>
        <v>3985</v>
      </c>
      <c r="Q126" s="15">
        <f t="shared" si="50"/>
        <v>4110</v>
      </c>
      <c r="R126" s="15">
        <f t="shared" si="50"/>
        <v>4235</v>
      </c>
      <c r="S126" s="15">
        <f t="shared" si="50"/>
        <v>4360</v>
      </c>
      <c r="T126" s="15">
        <f t="shared" si="50"/>
        <v>4485</v>
      </c>
      <c r="U126" s="15">
        <f t="shared" si="50"/>
        <v>4610</v>
      </c>
      <c r="V126" s="15">
        <f t="shared" si="50"/>
        <v>4735</v>
      </c>
      <c r="W126" s="15">
        <f t="shared" si="50"/>
        <v>4860</v>
      </c>
      <c r="X126" s="15">
        <f t="shared" si="50"/>
        <v>4985</v>
      </c>
      <c r="Y126" s="15">
        <f t="shared" si="50"/>
        <v>5110</v>
      </c>
      <c r="Z126" s="15">
        <f t="shared" si="50"/>
        <v>5235</v>
      </c>
      <c r="AA126" s="15">
        <f t="shared" si="50"/>
        <v>5360</v>
      </c>
      <c r="AB126" s="15">
        <f t="shared" si="50"/>
        <v>5485</v>
      </c>
      <c r="AC126" s="15">
        <f t="shared" si="50"/>
        <v>5610</v>
      </c>
      <c r="AD126" s="15">
        <f t="shared" si="50"/>
        <v>5735</v>
      </c>
      <c r="AE126" s="15">
        <f t="shared" si="50"/>
        <v>5860</v>
      </c>
      <c r="AF126" s="15">
        <f t="shared" si="50"/>
        <v>5985</v>
      </c>
      <c r="AG126" s="15">
        <f t="shared" si="50"/>
        <v>6110</v>
      </c>
      <c r="AH126" s="16">
        <f t="shared" si="50"/>
        <v>6235</v>
      </c>
    </row>
    <row r="127" spans="2:34" ht="37.5" customHeight="1">
      <c r="B127" s="14" t="s">
        <v>104</v>
      </c>
      <c r="C127" s="15" t="s">
        <v>3</v>
      </c>
      <c r="D127" s="15">
        <v>2860</v>
      </c>
      <c r="E127" s="15">
        <f>D127+145</f>
        <v>3005</v>
      </c>
      <c r="F127" s="15">
        <f aca="true" t="shared" si="51" ref="F127:AH127">E127+145</f>
        <v>3150</v>
      </c>
      <c r="G127" s="15">
        <f t="shared" si="51"/>
        <v>3295</v>
      </c>
      <c r="H127" s="15">
        <f t="shared" si="51"/>
        <v>3440</v>
      </c>
      <c r="I127" s="15">
        <f t="shared" si="51"/>
        <v>3585</v>
      </c>
      <c r="J127" s="15">
        <f t="shared" si="51"/>
        <v>3730</v>
      </c>
      <c r="K127" s="15">
        <f t="shared" si="51"/>
        <v>3875</v>
      </c>
      <c r="L127" s="15">
        <f t="shared" si="51"/>
        <v>4020</v>
      </c>
      <c r="M127" s="15">
        <f t="shared" si="51"/>
        <v>4165</v>
      </c>
      <c r="N127" s="15">
        <f t="shared" si="51"/>
        <v>4310</v>
      </c>
      <c r="O127" s="15">
        <f t="shared" si="51"/>
        <v>4455</v>
      </c>
      <c r="P127" s="15">
        <f t="shared" si="51"/>
        <v>4600</v>
      </c>
      <c r="Q127" s="15">
        <f t="shared" si="51"/>
        <v>4745</v>
      </c>
      <c r="R127" s="15">
        <f t="shared" si="51"/>
        <v>4890</v>
      </c>
      <c r="S127" s="15">
        <f t="shared" si="51"/>
        <v>5035</v>
      </c>
      <c r="T127" s="15">
        <f t="shared" si="51"/>
        <v>5180</v>
      </c>
      <c r="U127" s="15">
        <f t="shared" si="51"/>
        <v>5325</v>
      </c>
      <c r="V127" s="15">
        <f t="shared" si="51"/>
        <v>5470</v>
      </c>
      <c r="W127" s="15">
        <f t="shared" si="51"/>
        <v>5615</v>
      </c>
      <c r="X127" s="15">
        <f t="shared" si="51"/>
        <v>5760</v>
      </c>
      <c r="Y127" s="15">
        <f t="shared" si="51"/>
        <v>5905</v>
      </c>
      <c r="Z127" s="15">
        <f t="shared" si="51"/>
        <v>6050</v>
      </c>
      <c r="AA127" s="15">
        <f t="shared" si="51"/>
        <v>6195</v>
      </c>
      <c r="AB127" s="15">
        <f t="shared" si="51"/>
        <v>6340</v>
      </c>
      <c r="AC127" s="15">
        <f t="shared" si="51"/>
        <v>6485</v>
      </c>
      <c r="AD127" s="15">
        <f t="shared" si="51"/>
        <v>6630</v>
      </c>
      <c r="AE127" s="15">
        <f t="shared" si="51"/>
        <v>6775</v>
      </c>
      <c r="AF127" s="15">
        <f t="shared" si="51"/>
        <v>6920</v>
      </c>
      <c r="AG127" s="15">
        <f t="shared" si="51"/>
        <v>7065</v>
      </c>
      <c r="AH127" s="16">
        <f t="shared" si="51"/>
        <v>7210</v>
      </c>
    </row>
    <row r="128" spans="2:34" ht="37.5" customHeight="1">
      <c r="B128" s="77" t="s">
        <v>279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9"/>
    </row>
    <row r="129" spans="2:34" ht="37.5" customHeight="1">
      <c r="B129" s="80" t="s">
        <v>264</v>
      </c>
      <c r="C129" s="75" t="s">
        <v>27</v>
      </c>
      <c r="D129" s="77" t="s">
        <v>265</v>
      </c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9"/>
    </row>
    <row r="130" spans="2:34" ht="37.5" customHeight="1">
      <c r="B130" s="81"/>
      <c r="C130" s="76"/>
      <c r="D130" s="7">
        <v>0</v>
      </c>
      <c r="E130" s="7">
        <v>1</v>
      </c>
      <c r="F130" s="7">
        <v>2</v>
      </c>
      <c r="G130" s="7">
        <v>3</v>
      </c>
      <c r="H130" s="7">
        <v>4</v>
      </c>
      <c r="I130" s="7">
        <v>5</v>
      </c>
      <c r="J130" s="7">
        <v>6</v>
      </c>
      <c r="K130" s="7">
        <v>7</v>
      </c>
      <c r="L130" s="7">
        <v>8</v>
      </c>
      <c r="M130" s="7">
        <v>9</v>
      </c>
      <c r="N130" s="7">
        <v>10</v>
      </c>
      <c r="O130" s="7">
        <v>11</v>
      </c>
      <c r="P130" s="7">
        <v>12</v>
      </c>
      <c r="Q130" s="7">
        <v>13</v>
      </c>
      <c r="R130" s="7">
        <v>14</v>
      </c>
      <c r="S130" s="7">
        <v>15</v>
      </c>
      <c r="T130" s="7">
        <v>16</v>
      </c>
      <c r="U130" s="7">
        <v>17</v>
      </c>
      <c r="V130" s="7">
        <v>18</v>
      </c>
      <c r="W130" s="7">
        <v>19</v>
      </c>
      <c r="X130" s="7">
        <v>20</v>
      </c>
      <c r="Y130" s="7">
        <v>21</v>
      </c>
      <c r="Z130" s="7">
        <v>22</v>
      </c>
      <c r="AA130" s="7">
        <v>23</v>
      </c>
      <c r="AB130" s="7">
        <v>24</v>
      </c>
      <c r="AC130" s="7">
        <v>25</v>
      </c>
      <c r="AD130" s="7">
        <v>26</v>
      </c>
      <c r="AE130" s="7">
        <v>27</v>
      </c>
      <c r="AF130" s="7">
        <v>28</v>
      </c>
      <c r="AG130" s="7">
        <v>29</v>
      </c>
      <c r="AH130" s="6">
        <v>30</v>
      </c>
    </row>
    <row r="131" spans="2:34" ht="37.5" customHeight="1">
      <c r="B131" s="18" t="s">
        <v>105</v>
      </c>
      <c r="C131" s="7" t="s">
        <v>24</v>
      </c>
      <c r="D131" s="7">
        <v>180</v>
      </c>
      <c r="E131" s="7">
        <v>190</v>
      </c>
      <c r="F131" s="7">
        <v>200</v>
      </c>
      <c r="G131" s="7">
        <v>210</v>
      </c>
      <c r="H131" s="7">
        <v>220</v>
      </c>
      <c r="I131" s="7">
        <v>230</v>
      </c>
      <c r="J131" s="7">
        <v>240</v>
      </c>
      <c r="K131" s="7">
        <v>250</v>
      </c>
      <c r="L131" s="7">
        <v>260</v>
      </c>
      <c r="M131" s="7">
        <v>270</v>
      </c>
      <c r="N131" s="7">
        <v>280</v>
      </c>
      <c r="O131" s="7">
        <v>295</v>
      </c>
      <c r="P131" s="7">
        <v>310</v>
      </c>
      <c r="Q131" s="7">
        <v>325</v>
      </c>
      <c r="R131" s="7">
        <v>340</v>
      </c>
      <c r="S131" s="7">
        <v>355</v>
      </c>
      <c r="T131" s="7">
        <v>370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</row>
    <row r="132" spans="2:34" ht="37.5" customHeight="1">
      <c r="B132" s="82" t="s">
        <v>106</v>
      </c>
      <c r="C132" s="75" t="s">
        <v>22</v>
      </c>
      <c r="D132" s="7">
        <v>335</v>
      </c>
      <c r="E132" s="7">
        <v>349</v>
      </c>
      <c r="F132" s="7">
        <v>363</v>
      </c>
      <c r="G132" s="7">
        <v>377</v>
      </c>
      <c r="H132" s="7">
        <v>391</v>
      </c>
      <c r="I132" s="7">
        <v>405</v>
      </c>
      <c r="J132" s="7">
        <v>419</v>
      </c>
      <c r="K132" s="7">
        <v>433</v>
      </c>
      <c r="L132" s="7">
        <v>447</v>
      </c>
      <c r="M132" s="7">
        <v>463</v>
      </c>
      <c r="N132" s="7">
        <v>479</v>
      </c>
      <c r="O132" s="7">
        <v>495</v>
      </c>
      <c r="P132" s="7">
        <v>511</v>
      </c>
      <c r="Q132" s="7">
        <v>527</v>
      </c>
      <c r="R132" s="7">
        <v>543</v>
      </c>
      <c r="S132" s="7">
        <v>559</v>
      </c>
      <c r="T132" s="7">
        <v>575</v>
      </c>
      <c r="U132" s="7">
        <v>593</v>
      </c>
      <c r="V132" s="7">
        <v>611</v>
      </c>
      <c r="W132" s="7">
        <v>629</v>
      </c>
      <c r="X132" s="7">
        <v>647</v>
      </c>
      <c r="Y132" s="7">
        <v>665</v>
      </c>
      <c r="Z132" s="19"/>
      <c r="AA132" s="19"/>
      <c r="AB132" s="19"/>
      <c r="AC132" s="19"/>
      <c r="AD132" s="19"/>
      <c r="AE132" s="19"/>
      <c r="AF132" s="19"/>
      <c r="AG132" s="19"/>
      <c r="AH132" s="19"/>
    </row>
    <row r="133" spans="2:34" ht="37.5" customHeight="1">
      <c r="B133" s="81"/>
      <c r="C133" s="76"/>
      <c r="D133" s="7">
        <v>335</v>
      </c>
      <c r="E133" s="7">
        <v>335</v>
      </c>
      <c r="F133" s="7">
        <v>349</v>
      </c>
      <c r="G133" s="7">
        <v>363</v>
      </c>
      <c r="H133" s="7">
        <v>363</v>
      </c>
      <c r="I133" s="7">
        <v>377</v>
      </c>
      <c r="J133" s="7">
        <v>391</v>
      </c>
      <c r="K133" s="7">
        <v>405</v>
      </c>
      <c r="L133" s="7">
        <v>419</v>
      </c>
      <c r="M133" s="7">
        <v>419</v>
      </c>
      <c r="N133" s="7">
        <v>433</v>
      </c>
      <c r="O133" s="7">
        <v>447</v>
      </c>
      <c r="P133" s="7">
        <v>463</v>
      </c>
      <c r="Q133" s="7">
        <v>479</v>
      </c>
      <c r="R133" s="7">
        <v>495</v>
      </c>
      <c r="S133" s="7">
        <v>527</v>
      </c>
      <c r="T133" s="7">
        <v>543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</row>
    <row r="134" spans="2:34" ht="37.5" customHeight="1">
      <c r="B134" s="18" t="s">
        <v>107</v>
      </c>
      <c r="C134" s="75" t="s">
        <v>19</v>
      </c>
      <c r="D134" s="7">
        <v>560</v>
      </c>
      <c r="E134" s="7">
        <f>D134+23</f>
        <v>583</v>
      </c>
      <c r="F134" s="7">
        <f aca="true" t="shared" si="52" ref="F134:X134">E134+23</f>
        <v>606</v>
      </c>
      <c r="G134" s="7">
        <f t="shared" si="52"/>
        <v>629</v>
      </c>
      <c r="H134" s="7">
        <f t="shared" si="52"/>
        <v>652</v>
      </c>
      <c r="I134" s="7">
        <f t="shared" si="52"/>
        <v>675</v>
      </c>
      <c r="J134" s="7">
        <f t="shared" si="52"/>
        <v>698</v>
      </c>
      <c r="K134" s="7">
        <f t="shared" si="52"/>
        <v>721</v>
      </c>
      <c r="L134" s="7">
        <f t="shared" si="52"/>
        <v>744</v>
      </c>
      <c r="M134" s="7">
        <f t="shared" si="52"/>
        <v>767</v>
      </c>
      <c r="N134" s="7">
        <f t="shared" si="52"/>
        <v>790</v>
      </c>
      <c r="O134" s="7">
        <f t="shared" si="52"/>
        <v>813</v>
      </c>
      <c r="P134" s="7">
        <f t="shared" si="52"/>
        <v>836</v>
      </c>
      <c r="Q134" s="7">
        <f t="shared" si="52"/>
        <v>859</v>
      </c>
      <c r="R134" s="7">
        <f t="shared" si="52"/>
        <v>882</v>
      </c>
      <c r="S134" s="7">
        <f t="shared" si="52"/>
        <v>905</v>
      </c>
      <c r="T134" s="7">
        <f t="shared" si="52"/>
        <v>928</v>
      </c>
      <c r="U134" s="7">
        <f t="shared" si="52"/>
        <v>951</v>
      </c>
      <c r="V134" s="7">
        <f t="shared" si="52"/>
        <v>974</v>
      </c>
      <c r="W134" s="7">
        <f t="shared" si="52"/>
        <v>997</v>
      </c>
      <c r="X134" s="7">
        <f t="shared" si="52"/>
        <v>1020</v>
      </c>
      <c r="Y134" s="7">
        <v>1020</v>
      </c>
      <c r="Z134" s="19"/>
      <c r="AA134" s="19"/>
      <c r="AB134" s="19"/>
      <c r="AC134" s="19"/>
      <c r="AD134" s="19"/>
      <c r="AE134" s="19"/>
      <c r="AF134" s="19"/>
      <c r="AG134" s="19"/>
      <c r="AH134" s="19"/>
    </row>
    <row r="135" spans="2:34" ht="37.5" customHeight="1">
      <c r="B135" s="18" t="s">
        <v>39</v>
      </c>
      <c r="C135" s="76"/>
      <c r="D135" s="7">
        <v>583</v>
      </c>
      <c r="E135" s="7">
        <v>606</v>
      </c>
      <c r="F135" s="7">
        <v>629</v>
      </c>
      <c r="G135" s="7">
        <v>652</v>
      </c>
      <c r="H135" s="7">
        <v>675</v>
      </c>
      <c r="I135" s="7">
        <v>698</v>
      </c>
      <c r="J135" s="7">
        <v>721</v>
      </c>
      <c r="K135" s="7">
        <v>744</v>
      </c>
      <c r="L135" s="7">
        <v>767</v>
      </c>
      <c r="M135" s="7">
        <v>790</v>
      </c>
      <c r="N135" s="7">
        <v>813</v>
      </c>
      <c r="O135" s="7">
        <v>859</v>
      </c>
      <c r="P135" s="7">
        <v>882</v>
      </c>
      <c r="Q135" s="7">
        <v>905</v>
      </c>
      <c r="R135" s="7">
        <v>928</v>
      </c>
      <c r="S135" s="7">
        <v>951</v>
      </c>
      <c r="T135" s="7">
        <v>997</v>
      </c>
      <c r="U135" s="7">
        <v>1020</v>
      </c>
      <c r="V135" s="7">
        <v>1020</v>
      </c>
      <c r="W135" s="7">
        <v>1020</v>
      </c>
      <c r="X135" s="7">
        <v>1020</v>
      </c>
      <c r="Y135" s="7">
        <v>1020</v>
      </c>
      <c r="Z135" s="19"/>
      <c r="AA135" s="19"/>
      <c r="AB135" s="19"/>
      <c r="AC135" s="19"/>
      <c r="AD135" s="19"/>
      <c r="AE135" s="19"/>
      <c r="AF135" s="19"/>
      <c r="AG135" s="19"/>
      <c r="AH135" s="19"/>
    </row>
    <row r="136" spans="2:34" ht="37.5" customHeight="1">
      <c r="B136" s="18" t="s">
        <v>13</v>
      </c>
      <c r="C136" s="7" t="s">
        <v>18</v>
      </c>
      <c r="D136" s="7">
        <v>76</v>
      </c>
      <c r="E136" s="7">
        <v>79</v>
      </c>
      <c r="F136" s="7">
        <v>82</v>
      </c>
      <c r="G136" s="7">
        <v>85</v>
      </c>
      <c r="H136" s="7">
        <v>88</v>
      </c>
      <c r="I136" s="7">
        <v>91</v>
      </c>
      <c r="J136" s="7">
        <v>94</v>
      </c>
      <c r="K136" s="7">
        <v>97</v>
      </c>
      <c r="L136" s="7">
        <v>100</v>
      </c>
      <c r="M136" s="7">
        <v>104</v>
      </c>
      <c r="N136" s="7">
        <v>107</v>
      </c>
      <c r="O136" s="7">
        <v>110</v>
      </c>
      <c r="P136" s="7">
        <v>113</v>
      </c>
      <c r="Q136" s="7">
        <v>116</v>
      </c>
      <c r="R136" s="7">
        <v>119</v>
      </c>
      <c r="S136" s="7">
        <v>122</v>
      </c>
      <c r="T136" s="7">
        <v>125</v>
      </c>
      <c r="U136" s="7">
        <v>128</v>
      </c>
      <c r="V136" s="7">
        <v>131</v>
      </c>
      <c r="W136" s="7">
        <v>135</v>
      </c>
      <c r="X136" s="7">
        <v>138</v>
      </c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</row>
    <row r="137" spans="2:34" ht="37.5" customHeight="1">
      <c r="B137" s="18" t="s">
        <v>13</v>
      </c>
      <c r="C137" s="7" t="s">
        <v>17</v>
      </c>
      <c r="D137" s="7">
        <v>101</v>
      </c>
      <c r="E137" s="7">
        <v>105</v>
      </c>
      <c r="F137" s="7">
        <v>109</v>
      </c>
      <c r="G137" s="7">
        <v>113</v>
      </c>
      <c r="H137" s="7">
        <v>117</v>
      </c>
      <c r="I137" s="7">
        <v>122</v>
      </c>
      <c r="J137" s="7">
        <v>126</v>
      </c>
      <c r="K137" s="7">
        <v>130</v>
      </c>
      <c r="L137" s="7">
        <v>134</v>
      </c>
      <c r="M137" s="7">
        <v>138</v>
      </c>
      <c r="N137" s="7">
        <v>142</v>
      </c>
      <c r="O137" s="7">
        <v>146</v>
      </c>
      <c r="P137" s="7">
        <v>150</v>
      </c>
      <c r="Q137" s="7">
        <v>155</v>
      </c>
      <c r="R137" s="7">
        <v>159</v>
      </c>
      <c r="S137" s="7">
        <v>163</v>
      </c>
      <c r="T137" s="7">
        <v>167</v>
      </c>
      <c r="U137" s="7">
        <v>171</v>
      </c>
      <c r="V137" s="7">
        <v>175</v>
      </c>
      <c r="W137" s="7">
        <v>179</v>
      </c>
      <c r="X137" s="7">
        <v>184</v>
      </c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</row>
    <row r="138" spans="2:34" ht="37.5" customHeight="1">
      <c r="B138" s="18" t="s">
        <v>108</v>
      </c>
      <c r="C138" s="7" t="s">
        <v>15</v>
      </c>
      <c r="D138" s="7">
        <v>750</v>
      </c>
      <c r="E138" s="7">
        <f>D138+31</f>
        <v>781</v>
      </c>
      <c r="F138" s="7">
        <f aca="true" t="shared" si="53" ref="F138:X138">E138+31</f>
        <v>812</v>
      </c>
      <c r="G138" s="7">
        <f t="shared" si="53"/>
        <v>843</v>
      </c>
      <c r="H138" s="7">
        <f t="shared" si="53"/>
        <v>874</v>
      </c>
      <c r="I138" s="7">
        <f t="shared" si="53"/>
        <v>905</v>
      </c>
      <c r="J138" s="7">
        <f t="shared" si="53"/>
        <v>936</v>
      </c>
      <c r="K138" s="7">
        <f t="shared" si="53"/>
        <v>967</v>
      </c>
      <c r="L138" s="7">
        <f t="shared" si="53"/>
        <v>998</v>
      </c>
      <c r="M138" s="7">
        <f t="shared" si="53"/>
        <v>1029</v>
      </c>
      <c r="N138" s="7">
        <f t="shared" si="53"/>
        <v>1060</v>
      </c>
      <c r="O138" s="7">
        <f t="shared" si="53"/>
        <v>1091</v>
      </c>
      <c r="P138" s="7">
        <f t="shared" si="53"/>
        <v>1122</v>
      </c>
      <c r="Q138" s="7">
        <f t="shared" si="53"/>
        <v>1153</v>
      </c>
      <c r="R138" s="7">
        <f t="shared" si="53"/>
        <v>1184</v>
      </c>
      <c r="S138" s="7">
        <f t="shared" si="53"/>
        <v>1215</v>
      </c>
      <c r="T138" s="7">
        <f t="shared" si="53"/>
        <v>1246</v>
      </c>
      <c r="U138" s="7">
        <f t="shared" si="53"/>
        <v>1277</v>
      </c>
      <c r="V138" s="7">
        <f t="shared" si="53"/>
        <v>1308</v>
      </c>
      <c r="W138" s="7">
        <f t="shared" si="53"/>
        <v>1339</v>
      </c>
      <c r="X138" s="7">
        <f t="shared" si="53"/>
        <v>1370</v>
      </c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2:34" ht="37.5" customHeight="1">
      <c r="B139" s="18" t="s">
        <v>13</v>
      </c>
      <c r="C139" s="21" t="s">
        <v>14</v>
      </c>
      <c r="D139" s="7">
        <v>21</v>
      </c>
      <c r="E139" s="7">
        <v>22</v>
      </c>
      <c r="F139" s="7">
        <v>23</v>
      </c>
      <c r="G139" s="7">
        <v>24</v>
      </c>
      <c r="H139" s="7">
        <v>24</v>
      </c>
      <c r="I139" s="7">
        <v>25</v>
      </c>
      <c r="J139" s="7">
        <v>26</v>
      </c>
      <c r="K139" s="7">
        <v>27</v>
      </c>
      <c r="L139" s="7">
        <v>28</v>
      </c>
      <c r="M139" s="7">
        <v>29</v>
      </c>
      <c r="N139" s="7">
        <v>30</v>
      </c>
      <c r="O139" s="7">
        <v>31</v>
      </c>
      <c r="P139" s="7">
        <v>31</v>
      </c>
      <c r="Q139" s="7">
        <v>32</v>
      </c>
      <c r="R139" s="7">
        <v>33</v>
      </c>
      <c r="S139" s="7">
        <v>34</v>
      </c>
      <c r="T139" s="7">
        <v>35</v>
      </c>
      <c r="U139" s="7">
        <v>36</v>
      </c>
      <c r="V139" s="7">
        <v>37</v>
      </c>
      <c r="W139" s="7">
        <v>37</v>
      </c>
      <c r="X139" s="7">
        <v>38</v>
      </c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</row>
    <row r="140" spans="2:34" ht="37.5" customHeight="1">
      <c r="B140" s="18" t="s">
        <v>67</v>
      </c>
      <c r="C140" s="21" t="s">
        <v>68</v>
      </c>
      <c r="D140" s="7">
        <v>38</v>
      </c>
      <c r="E140" s="7">
        <v>39</v>
      </c>
      <c r="F140" s="7">
        <v>41</v>
      </c>
      <c r="G140" s="7">
        <v>42</v>
      </c>
      <c r="H140" s="7">
        <v>44</v>
      </c>
      <c r="I140" s="7">
        <v>45</v>
      </c>
      <c r="J140" s="7">
        <v>47</v>
      </c>
      <c r="K140" s="7">
        <v>48</v>
      </c>
      <c r="L140" s="7">
        <v>50</v>
      </c>
      <c r="M140" s="7">
        <v>51</v>
      </c>
      <c r="N140" s="7">
        <v>53</v>
      </c>
      <c r="O140" s="7">
        <v>55</v>
      </c>
      <c r="P140" s="7">
        <v>56</v>
      </c>
      <c r="Q140" s="7">
        <v>58</v>
      </c>
      <c r="R140" s="7">
        <v>59</v>
      </c>
      <c r="S140" s="7">
        <v>61</v>
      </c>
      <c r="T140" s="7">
        <v>62</v>
      </c>
      <c r="U140" s="7">
        <v>64</v>
      </c>
      <c r="V140" s="7">
        <v>65</v>
      </c>
      <c r="W140" s="7">
        <v>67</v>
      </c>
      <c r="X140" s="7">
        <v>69</v>
      </c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</row>
    <row r="141" spans="2:34" ht="37.5" customHeight="1">
      <c r="B141" s="18" t="s">
        <v>69</v>
      </c>
      <c r="C141" s="21" t="s">
        <v>70</v>
      </c>
      <c r="D141" s="7">
        <v>75</v>
      </c>
      <c r="E141" s="7">
        <v>78</v>
      </c>
      <c r="F141" s="7">
        <v>81</v>
      </c>
      <c r="G141" s="7">
        <v>84</v>
      </c>
      <c r="H141" s="7">
        <v>87</v>
      </c>
      <c r="I141" s="7">
        <v>91</v>
      </c>
      <c r="J141" s="7">
        <v>94</v>
      </c>
      <c r="K141" s="7">
        <v>97</v>
      </c>
      <c r="L141" s="7">
        <v>100</v>
      </c>
      <c r="M141" s="7">
        <v>103</v>
      </c>
      <c r="N141" s="7">
        <v>106</v>
      </c>
      <c r="O141" s="7">
        <v>109</v>
      </c>
      <c r="P141" s="7">
        <v>112</v>
      </c>
      <c r="Q141" s="7">
        <v>115</v>
      </c>
      <c r="R141" s="7">
        <v>118</v>
      </c>
      <c r="S141" s="7">
        <v>122</v>
      </c>
      <c r="T141" s="7">
        <v>125</v>
      </c>
      <c r="U141" s="7">
        <v>128</v>
      </c>
      <c r="V141" s="7">
        <v>131</v>
      </c>
      <c r="W141" s="7">
        <v>134</v>
      </c>
      <c r="X141" s="7">
        <v>137</v>
      </c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</row>
    <row r="142" spans="2:34" ht="37.5" customHeight="1">
      <c r="B142" s="18" t="s">
        <v>109</v>
      </c>
      <c r="C142" s="7" t="s">
        <v>12</v>
      </c>
      <c r="D142" s="7">
        <v>755</v>
      </c>
      <c r="E142" s="7">
        <f>D142+41</f>
        <v>796</v>
      </c>
      <c r="F142" s="7">
        <f aca="true" t="shared" si="54" ref="F142:S142">E142+41</f>
        <v>837</v>
      </c>
      <c r="G142" s="7">
        <f t="shared" si="54"/>
        <v>878</v>
      </c>
      <c r="H142" s="7">
        <f t="shared" si="54"/>
        <v>919</v>
      </c>
      <c r="I142" s="7">
        <f t="shared" si="54"/>
        <v>960</v>
      </c>
      <c r="J142" s="7">
        <f t="shared" si="54"/>
        <v>1001</v>
      </c>
      <c r="K142" s="7">
        <f t="shared" si="54"/>
        <v>1042</v>
      </c>
      <c r="L142" s="7">
        <f t="shared" si="54"/>
        <v>1083</v>
      </c>
      <c r="M142" s="7">
        <f t="shared" si="54"/>
        <v>1124</v>
      </c>
      <c r="N142" s="7">
        <f t="shared" si="54"/>
        <v>1165</v>
      </c>
      <c r="O142" s="7">
        <f t="shared" si="54"/>
        <v>1206</v>
      </c>
      <c r="P142" s="7">
        <f t="shared" si="54"/>
        <v>1247</v>
      </c>
      <c r="Q142" s="7">
        <f t="shared" si="54"/>
        <v>1288</v>
      </c>
      <c r="R142" s="7">
        <f t="shared" si="54"/>
        <v>1329</v>
      </c>
      <c r="S142" s="7">
        <f t="shared" si="54"/>
        <v>1370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2:34" ht="37.5" customHeight="1">
      <c r="B143" s="18" t="s">
        <v>280</v>
      </c>
      <c r="C143" s="75" t="s">
        <v>8</v>
      </c>
      <c r="D143" s="7">
        <v>1095</v>
      </c>
      <c r="E143" s="7">
        <f>D143+60</f>
        <v>1155</v>
      </c>
      <c r="F143" s="7">
        <f aca="true" t="shared" si="55" ref="F143:S143">E143+60</f>
        <v>1215</v>
      </c>
      <c r="G143" s="7">
        <f t="shared" si="55"/>
        <v>1275</v>
      </c>
      <c r="H143" s="7">
        <f t="shared" si="55"/>
        <v>1335</v>
      </c>
      <c r="I143" s="7">
        <f t="shared" si="55"/>
        <v>1395</v>
      </c>
      <c r="J143" s="7">
        <f t="shared" si="55"/>
        <v>1455</v>
      </c>
      <c r="K143" s="7">
        <f t="shared" si="55"/>
        <v>1515</v>
      </c>
      <c r="L143" s="7">
        <f t="shared" si="55"/>
        <v>1575</v>
      </c>
      <c r="M143" s="7">
        <f t="shared" si="55"/>
        <v>1635</v>
      </c>
      <c r="N143" s="7">
        <f t="shared" si="55"/>
        <v>1695</v>
      </c>
      <c r="O143" s="7">
        <f t="shared" si="55"/>
        <v>1755</v>
      </c>
      <c r="P143" s="7">
        <f t="shared" si="55"/>
        <v>1815</v>
      </c>
      <c r="Q143" s="7">
        <f t="shared" si="55"/>
        <v>1875</v>
      </c>
      <c r="R143" s="7">
        <f t="shared" si="55"/>
        <v>1935</v>
      </c>
      <c r="S143" s="7">
        <f t="shared" si="55"/>
        <v>1995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</row>
    <row r="144" spans="2:34" ht="37.5" customHeight="1">
      <c r="B144" s="18" t="s">
        <v>10</v>
      </c>
      <c r="C144" s="83"/>
      <c r="D144" s="7">
        <v>1184</v>
      </c>
      <c r="E144" s="7">
        <v>1220</v>
      </c>
      <c r="F144" s="7">
        <v>1257</v>
      </c>
      <c r="G144" s="7">
        <v>1293</v>
      </c>
      <c r="H144" s="7">
        <v>1330</v>
      </c>
      <c r="I144" s="7">
        <v>1366</v>
      </c>
      <c r="J144" s="7">
        <v>1403</v>
      </c>
      <c r="K144" s="7">
        <v>1439</v>
      </c>
      <c r="L144" s="7">
        <v>1476</v>
      </c>
      <c r="M144" s="7">
        <v>1512</v>
      </c>
      <c r="N144" s="7">
        <v>1249</v>
      </c>
      <c r="O144" s="7">
        <v>1285</v>
      </c>
      <c r="P144" s="7">
        <v>1622</v>
      </c>
      <c r="Q144" s="7">
        <v>1658</v>
      </c>
      <c r="R144" s="7">
        <v>1695</v>
      </c>
      <c r="S144" s="7">
        <v>1731</v>
      </c>
      <c r="T144" s="7">
        <v>1768</v>
      </c>
      <c r="U144" s="7">
        <v>1804</v>
      </c>
      <c r="V144" s="7">
        <v>1841</v>
      </c>
      <c r="W144" s="7">
        <v>1877</v>
      </c>
      <c r="X144" s="7">
        <v>1914</v>
      </c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</row>
    <row r="145" spans="2:34" ht="37.5" customHeight="1">
      <c r="B145" s="18" t="s">
        <v>36</v>
      </c>
      <c r="C145" s="76"/>
      <c r="D145" s="7">
        <v>1215</v>
      </c>
      <c r="E145" s="7">
        <v>1275</v>
      </c>
      <c r="F145" s="7">
        <v>1275</v>
      </c>
      <c r="G145" s="7">
        <v>1335</v>
      </c>
      <c r="H145" s="7">
        <v>1335</v>
      </c>
      <c r="I145" s="7">
        <v>1395</v>
      </c>
      <c r="J145" s="7">
        <v>1455</v>
      </c>
      <c r="K145" s="7">
        <v>1455</v>
      </c>
      <c r="L145" s="7">
        <v>1515</v>
      </c>
      <c r="M145" s="7">
        <v>1515</v>
      </c>
      <c r="N145" s="7">
        <v>1576</v>
      </c>
      <c r="O145" s="7">
        <v>1635</v>
      </c>
      <c r="P145" s="7">
        <v>1635</v>
      </c>
      <c r="Q145" s="7">
        <v>1695</v>
      </c>
      <c r="R145" s="7">
        <v>1755</v>
      </c>
      <c r="S145" s="7">
        <v>1815</v>
      </c>
      <c r="T145" s="7">
        <v>1815</v>
      </c>
      <c r="U145" s="7">
        <v>1875</v>
      </c>
      <c r="V145" s="7">
        <v>1935</v>
      </c>
      <c r="W145" s="7">
        <v>1995</v>
      </c>
      <c r="X145" s="7">
        <v>1995</v>
      </c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</row>
    <row r="146" spans="2:34" ht="37.5" customHeight="1">
      <c r="B146" s="18" t="s">
        <v>111</v>
      </c>
      <c r="C146" s="7" t="s">
        <v>7</v>
      </c>
      <c r="D146" s="7">
        <v>1480</v>
      </c>
      <c r="E146" s="7">
        <f aca="true" t="shared" si="56" ref="E146:AH146">D146+81</f>
        <v>1561</v>
      </c>
      <c r="F146" s="7">
        <f t="shared" si="56"/>
        <v>1642</v>
      </c>
      <c r="G146" s="7">
        <f t="shared" si="56"/>
        <v>1723</v>
      </c>
      <c r="H146" s="7">
        <f t="shared" si="56"/>
        <v>1804</v>
      </c>
      <c r="I146" s="7">
        <f t="shared" si="56"/>
        <v>1885</v>
      </c>
      <c r="J146" s="7">
        <f t="shared" si="56"/>
        <v>1966</v>
      </c>
      <c r="K146" s="7">
        <f t="shared" si="56"/>
        <v>2047</v>
      </c>
      <c r="L146" s="7">
        <f t="shared" si="56"/>
        <v>2128</v>
      </c>
      <c r="M146" s="7">
        <f t="shared" si="56"/>
        <v>2209</v>
      </c>
      <c r="N146" s="7">
        <f t="shared" si="56"/>
        <v>2290</v>
      </c>
      <c r="O146" s="7">
        <f t="shared" si="56"/>
        <v>2371</v>
      </c>
      <c r="P146" s="7">
        <f t="shared" si="56"/>
        <v>2452</v>
      </c>
      <c r="Q146" s="7">
        <f t="shared" si="56"/>
        <v>2533</v>
      </c>
      <c r="R146" s="7">
        <f t="shared" si="56"/>
        <v>2614</v>
      </c>
      <c r="S146" s="7">
        <f t="shared" si="56"/>
        <v>2695</v>
      </c>
      <c r="T146" s="7">
        <f t="shared" si="56"/>
        <v>2776</v>
      </c>
      <c r="U146" s="7">
        <f t="shared" si="56"/>
        <v>2857</v>
      </c>
      <c r="V146" s="7">
        <f t="shared" si="56"/>
        <v>2938</v>
      </c>
      <c r="W146" s="7">
        <f t="shared" si="56"/>
        <v>3019</v>
      </c>
      <c r="X146" s="7">
        <f t="shared" si="56"/>
        <v>3100</v>
      </c>
      <c r="Y146" s="7">
        <f t="shared" si="56"/>
        <v>3181</v>
      </c>
      <c r="Z146" s="7">
        <f t="shared" si="56"/>
        <v>3262</v>
      </c>
      <c r="AA146" s="7">
        <f t="shared" si="56"/>
        <v>3343</v>
      </c>
      <c r="AB146" s="7">
        <f t="shared" si="56"/>
        <v>3424</v>
      </c>
      <c r="AC146" s="7">
        <f t="shared" si="56"/>
        <v>3505</v>
      </c>
      <c r="AD146" s="7">
        <f t="shared" si="56"/>
        <v>3586</v>
      </c>
      <c r="AE146" s="7">
        <f t="shared" si="56"/>
        <v>3667</v>
      </c>
      <c r="AF146" s="7">
        <f t="shared" si="56"/>
        <v>3748</v>
      </c>
      <c r="AG146" s="7">
        <f t="shared" si="56"/>
        <v>3829</v>
      </c>
      <c r="AH146" s="6">
        <f t="shared" si="56"/>
        <v>3910</v>
      </c>
    </row>
    <row r="147" spans="2:34" ht="37.5" customHeight="1">
      <c r="B147" s="18" t="s">
        <v>112</v>
      </c>
      <c r="C147" s="7" t="s">
        <v>5</v>
      </c>
      <c r="D147" s="7">
        <v>2220</v>
      </c>
      <c r="E147" s="7">
        <f aca="true" t="shared" si="57" ref="E147:AH147">D147+120</f>
        <v>2340</v>
      </c>
      <c r="F147" s="7">
        <f t="shared" si="57"/>
        <v>2460</v>
      </c>
      <c r="G147" s="7">
        <f t="shared" si="57"/>
        <v>2580</v>
      </c>
      <c r="H147" s="7">
        <f t="shared" si="57"/>
        <v>2700</v>
      </c>
      <c r="I147" s="7">
        <f t="shared" si="57"/>
        <v>2820</v>
      </c>
      <c r="J147" s="7">
        <f t="shared" si="57"/>
        <v>2940</v>
      </c>
      <c r="K147" s="7">
        <f t="shared" si="57"/>
        <v>3060</v>
      </c>
      <c r="L147" s="7">
        <f t="shared" si="57"/>
        <v>3180</v>
      </c>
      <c r="M147" s="7">
        <f t="shared" si="57"/>
        <v>3300</v>
      </c>
      <c r="N147" s="7">
        <f t="shared" si="57"/>
        <v>3420</v>
      </c>
      <c r="O147" s="7">
        <f t="shared" si="57"/>
        <v>3540</v>
      </c>
      <c r="P147" s="7">
        <f t="shared" si="57"/>
        <v>3660</v>
      </c>
      <c r="Q147" s="7">
        <f t="shared" si="57"/>
        <v>3780</v>
      </c>
      <c r="R147" s="7">
        <f t="shared" si="57"/>
        <v>3900</v>
      </c>
      <c r="S147" s="7">
        <f t="shared" si="57"/>
        <v>4020</v>
      </c>
      <c r="T147" s="7">
        <f t="shared" si="57"/>
        <v>4140</v>
      </c>
      <c r="U147" s="7">
        <f t="shared" si="57"/>
        <v>4260</v>
      </c>
      <c r="V147" s="7">
        <f t="shared" si="57"/>
        <v>4380</v>
      </c>
      <c r="W147" s="7">
        <f t="shared" si="57"/>
        <v>4500</v>
      </c>
      <c r="X147" s="7">
        <f t="shared" si="57"/>
        <v>4620</v>
      </c>
      <c r="Y147" s="7">
        <f t="shared" si="57"/>
        <v>4740</v>
      </c>
      <c r="Z147" s="7">
        <f t="shared" si="57"/>
        <v>4860</v>
      </c>
      <c r="AA147" s="7">
        <f t="shared" si="57"/>
        <v>4980</v>
      </c>
      <c r="AB147" s="7">
        <f t="shared" si="57"/>
        <v>5100</v>
      </c>
      <c r="AC147" s="7">
        <f t="shared" si="57"/>
        <v>5220</v>
      </c>
      <c r="AD147" s="7">
        <f t="shared" si="57"/>
        <v>5340</v>
      </c>
      <c r="AE147" s="7">
        <f t="shared" si="57"/>
        <v>5460</v>
      </c>
      <c r="AF147" s="7">
        <f t="shared" si="57"/>
        <v>5580</v>
      </c>
      <c r="AG147" s="7">
        <f t="shared" si="57"/>
        <v>5700</v>
      </c>
      <c r="AH147" s="6">
        <f t="shared" si="57"/>
        <v>5820</v>
      </c>
    </row>
    <row r="148" spans="2:34" ht="37.5" customHeight="1">
      <c r="B148" s="14" t="s">
        <v>113</v>
      </c>
      <c r="C148" s="15" t="s">
        <v>2</v>
      </c>
      <c r="D148" s="15">
        <v>2555</v>
      </c>
      <c r="E148" s="15">
        <f>D148+140</f>
        <v>2695</v>
      </c>
      <c r="F148" s="15">
        <f aca="true" t="shared" si="58" ref="F148:AH148">E148+140</f>
        <v>2835</v>
      </c>
      <c r="G148" s="15">
        <f t="shared" si="58"/>
        <v>2975</v>
      </c>
      <c r="H148" s="15">
        <f t="shared" si="58"/>
        <v>3115</v>
      </c>
      <c r="I148" s="15">
        <f t="shared" si="58"/>
        <v>3255</v>
      </c>
      <c r="J148" s="15">
        <f t="shared" si="58"/>
        <v>3395</v>
      </c>
      <c r="K148" s="15">
        <f t="shared" si="58"/>
        <v>3535</v>
      </c>
      <c r="L148" s="15">
        <f t="shared" si="58"/>
        <v>3675</v>
      </c>
      <c r="M148" s="15">
        <f t="shared" si="58"/>
        <v>3815</v>
      </c>
      <c r="N148" s="15">
        <f t="shared" si="58"/>
        <v>3955</v>
      </c>
      <c r="O148" s="15">
        <f t="shared" si="58"/>
        <v>4095</v>
      </c>
      <c r="P148" s="15">
        <f t="shared" si="58"/>
        <v>4235</v>
      </c>
      <c r="Q148" s="15">
        <f t="shared" si="58"/>
        <v>4375</v>
      </c>
      <c r="R148" s="15">
        <f t="shared" si="58"/>
        <v>4515</v>
      </c>
      <c r="S148" s="15">
        <f t="shared" si="58"/>
        <v>4655</v>
      </c>
      <c r="T148" s="15">
        <f t="shared" si="58"/>
        <v>4795</v>
      </c>
      <c r="U148" s="15">
        <f t="shared" si="58"/>
        <v>4935</v>
      </c>
      <c r="V148" s="15">
        <f t="shared" si="58"/>
        <v>5075</v>
      </c>
      <c r="W148" s="15">
        <f t="shared" si="58"/>
        <v>5215</v>
      </c>
      <c r="X148" s="15">
        <f t="shared" si="58"/>
        <v>5355</v>
      </c>
      <c r="Y148" s="15">
        <f t="shared" si="58"/>
        <v>5495</v>
      </c>
      <c r="Z148" s="15">
        <f t="shared" si="58"/>
        <v>5635</v>
      </c>
      <c r="AA148" s="15">
        <f t="shared" si="58"/>
        <v>5775</v>
      </c>
      <c r="AB148" s="15">
        <f t="shared" si="58"/>
        <v>5915</v>
      </c>
      <c r="AC148" s="15">
        <f t="shared" si="58"/>
        <v>6055</v>
      </c>
      <c r="AD148" s="15">
        <f t="shared" si="58"/>
        <v>6195</v>
      </c>
      <c r="AE148" s="15">
        <f t="shared" si="58"/>
        <v>6335</v>
      </c>
      <c r="AF148" s="15">
        <f t="shared" si="58"/>
        <v>6475</v>
      </c>
      <c r="AG148" s="15">
        <f t="shared" si="58"/>
        <v>6615</v>
      </c>
      <c r="AH148" s="16">
        <f t="shared" si="58"/>
        <v>6755</v>
      </c>
    </row>
    <row r="149" spans="2:34" ht="37.5" customHeight="1">
      <c r="B149" s="14" t="s">
        <v>114</v>
      </c>
      <c r="C149" s="15" t="s">
        <v>3</v>
      </c>
      <c r="D149" s="15">
        <v>2940</v>
      </c>
      <c r="E149" s="15">
        <f>D149+160</f>
        <v>3100</v>
      </c>
      <c r="F149" s="15">
        <f aca="true" t="shared" si="59" ref="F149:AH149">E149+160</f>
        <v>3260</v>
      </c>
      <c r="G149" s="15">
        <f t="shared" si="59"/>
        <v>3420</v>
      </c>
      <c r="H149" s="15">
        <f t="shared" si="59"/>
        <v>3580</v>
      </c>
      <c r="I149" s="15">
        <f t="shared" si="59"/>
        <v>3740</v>
      </c>
      <c r="J149" s="15">
        <f t="shared" si="59"/>
        <v>3900</v>
      </c>
      <c r="K149" s="15">
        <f t="shared" si="59"/>
        <v>4060</v>
      </c>
      <c r="L149" s="15">
        <f t="shared" si="59"/>
        <v>4220</v>
      </c>
      <c r="M149" s="15">
        <f t="shared" si="59"/>
        <v>4380</v>
      </c>
      <c r="N149" s="15">
        <f t="shared" si="59"/>
        <v>4540</v>
      </c>
      <c r="O149" s="15">
        <f t="shared" si="59"/>
        <v>4700</v>
      </c>
      <c r="P149" s="15">
        <f t="shared" si="59"/>
        <v>4860</v>
      </c>
      <c r="Q149" s="15">
        <f t="shared" si="59"/>
        <v>5020</v>
      </c>
      <c r="R149" s="15">
        <f t="shared" si="59"/>
        <v>5180</v>
      </c>
      <c r="S149" s="15">
        <f t="shared" si="59"/>
        <v>5340</v>
      </c>
      <c r="T149" s="15">
        <f t="shared" si="59"/>
        <v>5500</v>
      </c>
      <c r="U149" s="15">
        <f t="shared" si="59"/>
        <v>5660</v>
      </c>
      <c r="V149" s="15">
        <f t="shared" si="59"/>
        <v>5820</v>
      </c>
      <c r="W149" s="15">
        <f t="shared" si="59"/>
        <v>5980</v>
      </c>
      <c r="X149" s="15">
        <f t="shared" si="59"/>
        <v>6140</v>
      </c>
      <c r="Y149" s="15">
        <f t="shared" si="59"/>
        <v>6300</v>
      </c>
      <c r="Z149" s="15">
        <f t="shared" si="59"/>
        <v>6460</v>
      </c>
      <c r="AA149" s="15">
        <f t="shared" si="59"/>
        <v>6620</v>
      </c>
      <c r="AB149" s="15">
        <f t="shared" si="59"/>
        <v>6780</v>
      </c>
      <c r="AC149" s="15">
        <f t="shared" si="59"/>
        <v>6940</v>
      </c>
      <c r="AD149" s="15">
        <f t="shared" si="59"/>
        <v>7100</v>
      </c>
      <c r="AE149" s="15">
        <f t="shared" si="59"/>
        <v>7260</v>
      </c>
      <c r="AF149" s="15">
        <f t="shared" si="59"/>
        <v>7420</v>
      </c>
      <c r="AG149" s="15">
        <f t="shared" si="59"/>
        <v>7580</v>
      </c>
      <c r="AH149" s="16">
        <f t="shared" si="59"/>
        <v>7740</v>
      </c>
    </row>
    <row r="150" spans="2:34" ht="37.5" customHeight="1">
      <c r="B150" s="77" t="s">
        <v>281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9"/>
    </row>
    <row r="151" spans="2:34" ht="37.5" customHeight="1">
      <c r="B151" s="80" t="s">
        <v>264</v>
      </c>
      <c r="C151" s="75" t="s">
        <v>27</v>
      </c>
      <c r="D151" s="77" t="s">
        <v>265</v>
      </c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9"/>
    </row>
    <row r="152" spans="2:34" ht="37.5" customHeight="1">
      <c r="B152" s="81"/>
      <c r="C152" s="76"/>
      <c r="D152" s="7">
        <v>0</v>
      </c>
      <c r="E152" s="7">
        <v>1</v>
      </c>
      <c r="F152" s="7">
        <v>2</v>
      </c>
      <c r="G152" s="7">
        <v>3</v>
      </c>
      <c r="H152" s="7">
        <v>4</v>
      </c>
      <c r="I152" s="7">
        <v>5</v>
      </c>
      <c r="J152" s="7">
        <v>6</v>
      </c>
      <c r="K152" s="7">
        <v>7</v>
      </c>
      <c r="L152" s="7">
        <v>8</v>
      </c>
      <c r="M152" s="7">
        <v>9</v>
      </c>
      <c r="N152" s="7">
        <v>10</v>
      </c>
      <c r="O152" s="7">
        <v>11</v>
      </c>
      <c r="P152" s="7">
        <v>12</v>
      </c>
      <c r="Q152" s="7">
        <v>13</v>
      </c>
      <c r="R152" s="7">
        <v>14</v>
      </c>
      <c r="S152" s="7">
        <v>15</v>
      </c>
      <c r="T152" s="7">
        <v>16</v>
      </c>
      <c r="U152" s="7">
        <v>17</v>
      </c>
      <c r="V152" s="7">
        <v>18</v>
      </c>
      <c r="W152" s="7">
        <v>19</v>
      </c>
      <c r="X152" s="7">
        <v>20</v>
      </c>
      <c r="Y152" s="7">
        <v>21</v>
      </c>
      <c r="Z152" s="7">
        <v>22</v>
      </c>
      <c r="AA152" s="7">
        <v>23</v>
      </c>
      <c r="AB152" s="7">
        <v>24</v>
      </c>
      <c r="AC152" s="7">
        <v>25</v>
      </c>
      <c r="AD152" s="7">
        <v>26</v>
      </c>
      <c r="AE152" s="7">
        <v>27</v>
      </c>
      <c r="AF152" s="7">
        <v>28</v>
      </c>
      <c r="AG152" s="7">
        <v>29</v>
      </c>
      <c r="AH152" s="6">
        <v>30</v>
      </c>
    </row>
    <row r="153" spans="2:34" ht="37.5" customHeight="1">
      <c r="B153" s="18" t="s">
        <v>115</v>
      </c>
      <c r="C153" s="7" t="s">
        <v>24</v>
      </c>
      <c r="D153" s="7">
        <v>200</v>
      </c>
      <c r="E153" s="7">
        <f>D153+12</f>
        <v>212</v>
      </c>
      <c r="F153" s="7">
        <v>224</v>
      </c>
      <c r="G153" s="7">
        <v>236</v>
      </c>
      <c r="H153" s="7">
        <v>248</v>
      </c>
      <c r="I153" s="7">
        <v>260</v>
      </c>
      <c r="J153" s="7">
        <v>275</v>
      </c>
      <c r="K153" s="7">
        <v>290</v>
      </c>
      <c r="L153" s="7">
        <v>305</v>
      </c>
      <c r="M153" s="7">
        <v>320</v>
      </c>
      <c r="N153" s="7">
        <v>335</v>
      </c>
      <c r="O153" s="7">
        <v>350</v>
      </c>
      <c r="P153" s="7">
        <v>365</v>
      </c>
      <c r="Q153" s="7">
        <v>380</v>
      </c>
      <c r="R153" s="7">
        <v>395</v>
      </c>
      <c r="S153" s="7">
        <v>410</v>
      </c>
      <c r="T153" s="7">
        <v>425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2:34" ht="37.5" customHeight="1">
      <c r="B154" s="82" t="s">
        <v>116</v>
      </c>
      <c r="C154" s="75" t="s">
        <v>22</v>
      </c>
      <c r="D154" s="7">
        <v>370</v>
      </c>
      <c r="E154" s="7">
        <v>386</v>
      </c>
      <c r="F154" s="7">
        <v>402</v>
      </c>
      <c r="G154" s="7">
        <v>418</v>
      </c>
      <c r="H154" s="7">
        <v>434</v>
      </c>
      <c r="I154" s="7">
        <v>450</v>
      </c>
      <c r="J154" s="7">
        <v>466</v>
      </c>
      <c r="K154" s="7">
        <v>482</v>
      </c>
      <c r="L154" s="7">
        <v>498</v>
      </c>
      <c r="M154" s="7">
        <v>514</v>
      </c>
      <c r="N154" s="7">
        <v>532</v>
      </c>
      <c r="O154" s="7">
        <v>550</v>
      </c>
      <c r="P154" s="7">
        <v>568</v>
      </c>
      <c r="Q154" s="7">
        <v>586</v>
      </c>
      <c r="R154" s="7">
        <v>604</v>
      </c>
      <c r="S154" s="7">
        <v>622</v>
      </c>
      <c r="T154" s="7">
        <v>640</v>
      </c>
      <c r="U154" s="7">
        <v>662</v>
      </c>
      <c r="V154" s="7">
        <v>684</v>
      </c>
      <c r="W154" s="7">
        <v>706</v>
      </c>
      <c r="X154" s="7">
        <v>728</v>
      </c>
      <c r="Y154" s="7">
        <v>750</v>
      </c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 spans="2:34" ht="37.5" customHeight="1">
      <c r="B155" s="81"/>
      <c r="C155" s="76"/>
      <c r="D155" s="7">
        <v>370</v>
      </c>
      <c r="E155" s="7">
        <v>370</v>
      </c>
      <c r="F155" s="7">
        <v>370</v>
      </c>
      <c r="G155" s="7">
        <v>386</v>
      </c>
      <c r="H155" s="7">
        <v>402</v>
      </c>
      <c r="I155" s="7">
        <v>418</v>
      </c>
      <c r="J155" s="7">
        <v>434</v>
      </c>
      <c r="K155" s="7">
        <v>450</v>
      </c>
      <c r="L155" s="7">
        <v>466</v>
      </c>
      <c r="M155" s="7">
        <v>482</v>
      </c>
      <c r="N155" s="7">
        <v>498</v>
      </c>
      <c r="O155" s="7">
        <v>514</v>
      </c>
      <c r="P155" s="7">
        <v>532</v>
      </c>
      <c r="Q155" s="7">
        <v>550</v>
      </c>
      <c r="R155" s="7">
        <v>568</v>
      </c>
      <c r="S155" s="7">
        <v>586</v>
      </c>
      <c r="T155" s="7">
        <v>604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</row>
    <row r="156" spans="2:34" ht="37.5" customHeight="1">
      <c r="B156" s="18" t="s">
        <v>117</v>
      </c>
      <c r="C156" s="75" t="s">
        <v>19</v>
      </c>
      <c r="D156" s="7">
        <v>590</v>
      </c>
      <c r="E156" s="7">
        <f>D156+26</f>
        <v>616</v>
      </c>
      <c r="F156" s="7">
        <f aca="true" t="shared" si="60" ref="F156:X156">E156+26</f>
        <v>642</v>
      </c>
      <c r="G156" s="7">
        <f t="shared" si="60"/>
        <v>668</v>
      </c>
      <c r="H156" s="7">
        <f t="shared" si="60"/>
        <v>694</v>
      </c>
      <c r="I156" s="7">
        <f t="shared" si="60"/>
        <v>720</v>
      </c>
      <c r="J156" s="7">
        <f t="shared" si="60"/>
        <v>746</v>
      </c>
      <c r="K156" s="7">
        <f t="shared" si="60"/>
        <v>772</v>
      </c>
      <c r="L156" s="7">
        <f t="shared" si="60"/>
        <v>798</v>
      </c>
      <c r="M156" s="7">
        <f t="shared" si="60"/>
        <v>824</v>
      </c>
      <c r="N156" s="7">
        <f t="shared" si="60"/>
        <v>850</v>
      </c>
      <c r="O156" s="7">
        <f t="shared" si="60"/>
        <v>876</v>
      </c>
      <c r="P156" s="7">
        <f t="shared" si="60"/>
        <v>902</v>
      </c>
      <c r="Q156" s="7">
        <f t="shared" si="60"/>
        <v>928</v>
      </c>
      <c r="R156" s="7">
        <f t="shared" si="60"/>
        <v>954</v>
      </c>
      <c r="S156" s="7">
        <f t="shared" si="60"/>
        <v>980</v>
      </c>
      <c r="T156" s="7">
        <f t="shared" si="60"/>
        <v>1006</v>
      </c>
      <c r="U156" s="7">
        <f t="shared" si="60"/>
        <v>1032</v>
      </c>
      <c r="V156" s="7">
        <f t="shared" si="60"/>
        <v>1058</v>
      </c>
      <c r="W156" s="7">
        <f t="shared" si="60"/>
        <v>1084</v>
      </c>
      <c r="X156" s="7">
        <f t="shared" si="60"/>
        <v>1110</v>
      </c>
      <c r="Y156" s="7">
        <v>1110</v>
      </c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2:34" ht="37.5" customHeight="1">
      <c r="B157" s="18" t="s">
        <v>39</v>
      </c>
      <c r="C157" s="76"/>
      <c r="D157" s="7">
        <v>662</v>
      </c>
      <c r="E157" s="7">
        <v>668</v>
      </c>
      <c r="F157" s="7">
        <v>694</v>
      </c>
      <c r="G157" s="7">
        <v>720</v>
      </c>
      <c r="H157" s="7">
        <v>746</v>
      </c>
      <c r="I157" s="7">
        <v>772</v>
      </c>
      <c r="J157" s="7">
        <v>798</v>
      </c>
      <c r="K157" s="7">
        <v>824</v>
      </c>
      <c r="L157" s="7">
        <v>850</v>
      </c>
      <c r="M157" s="7">
        <v>876</v>
      </c>
      <c r="N157" s="7">
        <v>902</v>
      </c>
      <c r="O157" s="7">
        <v>954</v>
      </c>
      <c r="P157" s="7">
        <v>980</v>
      </c>
      <c r="Q157" s="7">
        <v>1006</v>
      </c>
      <c r="R157" s="7">
        <v>1032</v>
      </c>
      <c r="S157" s="7">
        <v>1058</v>
      </c>
      <c r="T157" s="7">
        <v>1110</v>
      </c>
      <c r="U157" s="7">
        <v>1110</v>
      </c>
      <c r="V157" s="7">
        <v>1110</v>
      </c>
      <c r="W157" s="7">
        <v>1110</v>
      </c>
      <c r="X157" s="7">
        <v>1110</v>
      </c>
      <c r="Y157" s="7">
        <v>1110</v>
      </c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2:34" ht="37.5" customHeight="1">
      <c r="B158" s="18" t="s">
        <v>13</v>
      </c>
      <c r="C158" s="7" t="s">
        <v>18</v>
      </c>
      <c r="D158" s="7">
        <v>80</v>
      </c>
      <c r="E158" s="7">
        <v>83</v>
      </c>
      <c r="F158" s="7">
        <v>87</v>
      </c>
      <c r="G158" s="7">
        <v>90</v>
      </c>
      <c r="H158" s="7">
        <v>94</v>
      </c>
      <c r="I158" s="7">
        <v>97</v>
      </c>
      <c r="J158" s="7">
        <v>101</v>
      </c>
      <c r="K158" s="7">
        <v>104</v>
      </c>
      <c r="L158" s="7">
        <v>108</v>
      </c>
      <c r="M158" s="7">
        <v>111</v>
      </c>
      <c r="N158" s="7">
        <v>115</v>
      </c>
      <c r="O158" s="7">
        <v>118</v>
      </c>
      <c r="P158" s="7">
        <v>122</v>
      </c>
      <c r="Q158" s="7">
        <v>125</v>
      </c>
      <c r="R158" s="7">
        <v>129</v>
      </c>
      <c r="S158" s="7">
        <v>132</v>
      </c>
      <c r="T158" s="7">
        <v>136</v>
      </c>
      <c r="U158" s="7">
        <v>139</v>
      </c>
      <c r="V158" s="7">
        <v>143</v>
      </c>
      <c r="W158" s="7">
        <v>146</v>
      </c>
      <c r="X158" s="7">
        <v>150</v>
      </c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</row>
    <row r="159" spans="2:34" ht="37.5" customHeight="1">
      <c r="B159" s="18" t="s">
        <v>13</v>
      </c>
      <c r="C159" s="7" t="s">
        <v>17</v>
      </c>
      <c r="D159" s="7">
        <v>106</v>
      </c>
      <c r="E159" s="7">
        <v>111</v>
      </c>
      <c r="F159" s="7">
        <v>116</v>
      </c>
      <c r="G159" s="7">
        <v>120</v>
      </c>
      <c r="H159" s="7">
        <v>125</v>
      </c>
      <c r="I159" s="7">
        <v>130</v>
      </c>
      <c r="J159" s="7">
        <v>134</v>
      </c>
      <c r="K159" s="7">
        <v>139</v>
      </c>
      <c r="L159" s="7">
        <v>144</v>
      </c>
      <c r="M159" s="7">
        <v>148</v>
      </c>
      <c r="N159" s="7">
        <v>153</v>
      </c>
      <c r="O159" s="7">
        <v>158</v>
      </c>
      <c r="P159" s="7">
        <v>162</v>
      </c>
      <c r="Q159" s="7">
        <v>167</v>
      </c>
      <c r="R159" s="7">
        <v>172</v>
      </c>
      <c r="S159" s="7">
        <v>176</v>
      </c>
      <c r="T159" s="7">
        <v>181</v>
      </c>
      <c r="U159" s="7">
        <v>186</v>
      </c>
      <c r="V159" s="7">
        <v>190</v>
      </c>
      <c r="W159" s="7">
        <v>195</v>
      </c>
      <c r="X159" s="7">
        <v>200</v>
      </c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</row>
    <row r="160" spans="2:34" ht="37.5" customHeight="1">
      <c r="B160" s="18" t="s">
        <v>118</v>
      </c>
      <c r="C160" s="7" t="s">
        <v>15</v>
      </c>
      <c r="D160" s="7">
        <v>790</v>
      </c>
      <c r="E160" s="7">
        <f>D160+34</f>
        <v>824</v>
      </c>
      <c r="F160" s="7">
        <f aca="true" t="shared" si="61" ref="F160:X160">E160+34</f>
        <v>858</v>
      </c>
      <c r="G160" s="7">
        <f t="shared" si="61"/>
        <v>892</v>
      </c>
      <c r="H160" s="7">
        <f t="shared" si="61"/>
        <v>926</v>
      </c>
      <c r="I160" s="7">
        <f t="shared" si="61"/>
        <v>960</v>
      </c>
      <c r="J160" s="7">
        <f t="shared" si="61"/>
        <v>994</v>
      </c>
      <c r="K160" s="7">
        <f t="shared" si="61"/>
        <v>1028</v>
      </c>
      <c r="L160" s="7">
        <f t="shared" si="61"/>
        <v>1062</v>
      </c>
      <c r="M160" s="7">
        <f t="shared" si="61"/>
        <v>1096</v>
      </c>
      <c r="N160" s="7">
        <f t="shared" si="61"/>
        <v>1130</v>
      </c>
      <c r="O160" s="7">
        <f t="shared" si="61"/>
        <v>1164</v>
      </c>
      <c r="P160" s="7">
        <f t="shared" si="61"/>
        <v>1198</v>
      </c>
      <c r="Q160" s="7">
        <f t="shared" si="61"/>
        <v>1232</v>
      </c>
      <c r="R160" s="7">
        <f t="shared" si="61"/>
        <v>1266</v>
      </c>
      <c r="S160" s="7">
        <f t="shared" si="61"/>
        <v>1300</v>
      </c>
      <c r="T160" s="7">
        <f t="shared" si="61"/>
        <v>1334</v>
      </c>
      <c r="U160" s="7">
        <f t="shared" si="61"/>
        <v>1368</v>
      </c>
      <c r="V160" s="7">
        <f t="shared" si="61"/>
        <v>1402</v>
      </c>
      <c r="W160" s="7">
        <f t="shared" si="61"/>
        <v>1436</v>
      </c>
      <c r="X160" s="7">
        <f t="shared" si="61"/>
        <v>1470</v>
      </c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</row>
    <row r="161" spans="2:34" ht="37.5" customHeight="1">
      <c r="B161" s="18" t="s">
        <v>13</v>
      </c>
      <c r="C161" s="21" t="s">
        <v>14</v>
      </c>
      <c r="D161" s="7">
        <v>22</v>
      </c>
      <c r="E161" s="7">
        <v>23</v>
      </c>
      <c r="F161" s="7">
        <v>24</v>
      </c>
      <c r="G161" s="7">
        <v>25</v>
      </c>
      <c r="H161" s="7">
        <v>26</v>
      </c>
      <c r="I161" s="7">
        <v>27</v>
      </c>
      <c r="J161" s="7">
        <v>28</v>
      </c>
      <c r="K161" s="7">
        <v>29</v>
      </c>
      <c r="L161" s="7">
        <v>30</v>
      </c>
      <c r="M161" s="7">
        <v>31</v>
      </c>
      <c r="N161" s="7">
        <v>32</v>
      </c>
      <c r="O161" s="7">
        <v>33</v>
      </c>
      <c r="P161" s="7">
        <v>34</v>
      </c>
      <c r="Q161" s="7">
        <v>34</v>
      </c>
      <c r="R161" s="7">
        <v>35</v>
      </c>
      <c r="S161" s="7">
        <v>36</v>
      </c>
      <c r="T161" s="7">
        <v>37</v>
      </c>
      <c r="U161" s="7">
        <v>38</v>
      </c>
      <c r="V161" s="7">
        <v>39</v>
      </c>
      <c r="W161" s="7">
        <v>40</v>
      </c>
      <c r="X161" s="7">
        <v>41</v>
      </c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</row>
    <row r="162" spans="2:34" ht="37.5" customHeight="1">
      <c r="B162" s="18" t="s">
        <v>67</v>
      </c>
      <c r="C162" s="21" t="s">
        <v>68</v>
      </c>
      <c r="D162" s="7">
        <v>40</v>
      </c>
      <c r="E162" s="7">
        <v>41</v>
      </c>
      <c r="F162" s="7">
        <v>43</v>
      </c>
      <c r="G162" s="7">
        <v>45</v>
      </c>
      <c r="H162" s="7">
        <v>46</v>
      </c>
      <c r="I162" s="7">
        <v>48</v>
      </c>
      <c r="J162" s="7">
        <v>50</v>
      </c>
      <c r="K162" s="7">
        <v>51</v>
      </c>
      <c r="L162" s="7">
        <v>53</v>
      </c>
      <c r="M162" s="7">
        <v>55</v>
      </c>
      <c r="N162" s="7">
        <v>57</v>
      </c>
      <c r="O162" s="7">
        <v>58</v>
      </c>
      <c r="P162" s="7">
        <v>60</v>
      </c>
      <c r="Q162" s="7">
        <v>62</v>
      </c>
      <c r="R162" s="7">
        <v>63</v>
      </c>
      <c r="S162" s="7">
        <v>65</v>
      </c>
      <c r="T162" s="7">
        <v>67</v>
      </c>
      <c r="U162" s="7">
        <v>68</v>
      </c>
      <c r="V162" s="7">
        <v>70</v>
      </c>
      <c r="W162" s="7">
        <v>72</v>
      </c>
      <c r="X162" s="7">
        <v>74</v>
      </c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 spans="2:34" ht="37.5" customHeight="1">
      <c r="B163" s="18" t="s">
        <v>69</v>
      </c>
      <c r="C163" s="21" t="s">
        <v>70</v>
      </c>
      <c r="D163" s="7">
        <v>79</v>
      </c>
      <c r="E163" s="7">
        <v>82</v>
      </c>
      <c r="F163" s="7">
        <v>86</v>
      </c>
      <c r="G163" s="7">
        <v>89</v>
      </c>
      <c r="H163" s="7">
        <v>93</v>
      </c>
      <c r="I163" s="7">
        <v>96</v>
      </c>
      <c r="J163" s="7">
        <v>99</v>
      </c>
      <c r="K163" s="7">
        <v>103</v>
      </c>
      <c r="L163" s="7">
        <v>106</v>
      </c>
      <c r="M163" s="7">
        <v>110</v>
      </c>
      <c r="N163" s="7">
        <v>113</v>
      </c>
      <c r="O163" s="7">
        <v>116</v>
      </c>
      <c r="P163" s="7">
        <v>120</v>
      </c>
      <c r="Q163" s="7">
        <v>123</v>
      </c>
      <c r="R163" s="7">
        <v>127</v>
      </c>
      <c r="S163" s="7">
        <v>130</v>
      </c>
      <c r="T163" s="7">
        <v>133</v>
      </c>
      <c r="U163" s="7">
        <v>137</v>
      </c>
      <c r="V163" s="7">
        <v>140</v>
      </c>
      <c r="W163" s="7">
        <v>144</v>
      </c>
      <c r="X163" s="7">
        <v>147</v>
      </c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 spans="2:34" ht="37.5" customHeight="1">
      <c r="B164" s="18" t="s">
        <v>121</v>
      </c>
      <c r="C164" s="7" t="s">
        <v>12</v>
      </c>
      <c r="D164" s="7">
        <v>795</v>
      </c>
      <c r="E164" s="7">
        <f>D164+45</f>
        <v>840</v>
      </c>
      <c r="F164" s="7">
        <f aca="true" t="shared" si="62" ref="F164:S164">E164+45</f>
        <v>885</v>
      </c>
      <c r="G164" s="7">
        <f t="shared" si="62"/>
        <v>930</v>
      </c>
      <c r="H164" s="7">
        <f t="shared" si="62"/>
        <v>975</v>
      </c>
      <c r="I164" s="7">
        <f t="shared" si="62"/>
        <v>1020</v>
      </c>
      <c r="J164" s="7">
        <f t="shared" si="62"/>
        <v>1065</v>
      </c>
      <c r="K164" s="7">
        <f t="shared" si="62"/>
        <v>1110</v>
      </c>
      <c r="L164" s="7">
        <f t="shared" si="62"/>
        <v>1155</v>
      </c>
      <c r="M164" s="7">
        <f t="shared" si="62"/>
        <v>1200</v>
      </c>
      <c r="N164" s="7">
        <f t="shared" si="62"/>
        <v>1245</v>
      </c>
      <c r="O164" s="7">
        <f t="shared" si="62"/>
        <v>1290</v>
      </c>
      <c r="P164" s="7">
        <f t="shared" si="62"/>
        <v>1335</v>
      </c>
      <c r="Q164" s="7">
        <f t="shared" si="62"/>
        <v>1380</v>
      </c>
      <c r="R164" s="7">
        <f t="shared" si="62"/>
        <v>1425</v>
      </c>
      <c r="S164" s="7">
        <f t="shared" si="62"/>
        <v>1470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 spans="2:34" ht="37.5" customHeight="1">
      <c r="B165" s="18" t="s">
        <v>282</v>
      </c>
      <c r="C165" s="75" t="s">
        <v>8</v>
      </c>
      <c r="D165" s="7">
        <v>1140</v>
      </c>
      <c r="E165" s="7">
        <f>D165+65</f>
        <v>1205</v>
      </c>
      <c r="F165" s="7">
        <f aca="true" t="shared" si="63" ref="F165:S165">E165+65</f>
        <v>1270</v>
      </c>
      <c r="G165" s="7">
        <f t="shared" si="63"/>
        <v>1335</v>
      </c>
      <c r="H165" s="7">
        <f t="shared" si="63"/>
        <v>1400</v>
      </c>
      <c r="I165" s="7">
        <f t="shared" si="63"/>
        <v>1465</v>
      </c>
      <c r="J165" s="7">
        <f t="shared" si="63"/>
        <v>1530</v>
      </c>
      <c r="K165" s="7">
        <f t="shared" si="63"/>
        <v>1595</v>
      </c>
      <c r="L165" s="7">
        <f t="shared" si="63"/>
        <v>1660</v>
      </c>
      <c r="M165" s="7">
        <f t="shared" si="63"/>
        <v>1725</v>
      </c>
      <c r="N165" s="7">
        <f t="shared" si="63"/>
        <v>1790</v>
      </c>
      <c r="O165" s="7">
        <f t="shared" si="63"/>
        <v>1855</v>
      </c>
      <c r="P165" s="7">
        <f t="shared" si="63"/>
        <v>1920</v>
      </c>
      <c r="Q165" s="7">
        <f t="shared" si="63"/>
        <v>1985</v>
      </c>
      <c r="R165" s="7">
        <f t="shared" si="63"/>
        <v>2050</v>
      </c>
      <c r="S165" s="7">
        <f t="shared" si="63"/>
        <v>2115</v>
      </c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 spans="2:34" ht="37.5" customHeight="1">
      <c r="B166" s="18" t="s">
        <v>10</v>
      </c>
      <c r="C166" s="83"/>
      <c r="D166" s="7">
        <v>1231</v>
      </c>
      <c r="E166" s="7">
        <v>1271</v>
      </c>
      <c r="F166" s="7">
        <v>1311</v>
      </c>
      <c r="G166" s="7">
        <v>1351</v>
      </c>
      <c r="H166" s="7">
        <v>1391</v>
      </c>
      <c r="I166" s="7">
        <v>1431</v>
      </c>
      <c r="J166" s="7">
        <v>1471</v>
      </c>
      <c r="K166" s="7">
        <v>1511</v>
      </c>
      <c r="L166" s="7">
        <v>1551</v>
      </c>
      <c r="M166" s="7">
        <v>1595</v>
      </c>
      <c r="N166" s="7">
        <v>1631</v>
      </c>
      <c r="O166" s="7">
        <v>1671</v>
      </c>
      <c r="P166" s="7">
        <v>1711</v>
      </c>
      <c r="Q166" s="7">
        <v>1751</v>
      </c>
      <c r="R166" s="7">
        <v>1791</v>
      </c>
      <c r="S166" s="7">
        <v>1831</v>
      </c>
      <c r="T166" s="7">
        <v>1871</v>
      </c>
      <c r="U166" s="7">
        <v>1912</v>
      </c>
      <c r="V166" s="7">
        <v>1952</v>
      </c>
      <c r="W166" s="7">
        <v>1992</v>
      </c>
      <c r="X166" s="7">
        <v>2032</v>
      </c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 spans="2:34" ht="37.5" customHeight="1">
      <c r="B167" s="18" t="s">
        <v>36</v>
      </c>
      <c r="C167" s="76"/>
      <c r="D167" s="7">
        <v>1270</v>
      </c>
      <c r="E167" s="7">
        <v>1270</v>
      </c>
      <c r="F167" s="7">
        <v>1335</v>
      </c>
      <c r="G167" s="7">
        <v>1400</v>
      </c>
      <c r="H167" s="7">
        <v>1400</v>
      </c>
      <c r="I167" s="7">
        <v>1465</v>
      </c>
      <c r="J167" s="7">
        <v>1530</v>
      </c>
      <c r="K167" s="7">
        <v>1530</v>
      </c>
      <c r="L167" s="7">
        <v>1595</v>
      </c>
      <c r="M167" s="7">
        <v>1595</v>
      </c>
      <c r="N167" s="7">
        <v>1660</v>
      </c>
      <c r="O167" s="7">
        <v>1725</v>
      </c>
      <c r="P167" s="7">
        <v>1725</v>
      </c>
      <c r="Q167" s="7">
        <v>1790</v>
      </c>
      <c r="R167" s="7">
        <v>1855</v>
      </c>
      <c r="S167" s="7">
        <v>1920</v>
      </c>
      <c r="T167" s="7">
        <v>1920</v>
      </c>
      <c r="U167" s="7">
        <v>1985</v>
      </c>
      <c r="V167" s="7">
        <v>2050</v>
      </c>
      <c r="W167" s="7">
        <v>2115</v>
      </c>
      <c r="X167" s="7">
        <v>2115</v>
      </c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</row>
    <row r="168" spans="2:34" ht="37.5" customHeight="1">
      <c r="B168" s="18" t="s">
        <v>123</v>
      </c>
      <c r="C168" s="7" t="s">
        <v>7</v>
      </c>
      <c r="D168" s="7">
        <v>1540</v>
      </c>
      <c r="E168" s="7">
        <f>D168+88</f>
        <v>1628</v>
      </c>
      <c r="F168" s="7">
        <f aca="true" t="shared" si="64" ref="F168:AH168">E168+88</f>
        <v>1716</v>
      </c>
      <c r="G168" s="7">
        <f t="shared" si="64"/>
        <v>1804</v>
      </c>
      <c r="H168" s="7">
        <f t="shared" si="64"/>
        <v>1892</v>
      </c>
      <c r="I168" s="7">
        <f t="shared" si="64"/>
        <v>1980</v>
      </c>
      <c r="J168" s="7">
        <f t="shared" si="64"/>
        <v>2068</v>
      </c>
      <c r="K168" s="7">
        <f t="shared" si="64"/>
        <v>2156</v>
      </c>
      <c r="L168" s="7">
        <f t="shared" si="64"/>
        <v>2244</v>
      </c>
      <c r="M168" s="7">
        <f t="shared" si="64"/>
        <v>2332</v>
      </c>
      <c r="N168" s="7">
        <f t="shared" si="64"/>
        <v>2420</v>
      </c>
      <c r="O168" s="7">
        <f t="shared" si="64"/>
        <v>2508</v>
      </c>
      <c r="P168" s="7">
        <f t="shared" si="64"/>
        <v>2596</v>
      </c>
      <c r="Q168" s="7">
        <f t="shared" si="64"/>
        <v>2684</v>
      </c>
      <c r="R168" s="7">
        <f t="shared" si="64"/>
        <v>2772</v>
      </c>
      <c r="S168" s="7">
        <f t="shared" si="64"/>
        <v>2860</v>
      </c>
      <c r="T168" s="7">
        <f t="shared" si="64"/>
        <v>2948</v>
      </c>
      <c r="U168" s="7">
        <f t="shared" si="64"/>
        <v>3036</v>
      </c>
      <c r="V168" s="7">
        <f t="shared" si="64"/>
        <v>3124</v>
      </c>
      <c r="W168" s="7">
        <f t="shared" si="64"/>
        <v>3212</v>
      </c>
      <c r="X168" s="7">
        <f t="shared" si="64"/>
        <v>3300</v>
      </c>
      <c r="Y168" s="7">
        <f t="shared" si="64"/>
        <v>3388</v>
      </c>
      <c r="Z168" s="7">
        <f t="shared" si="64"/>
        <v>3476</v>
      </c>
      <c r="AA168" s="7">
        <f t="shared" si="64"/>
        <v>3564</v>
      </c>
      <c r="AB168" s="7">
        <f t="shared" si="64"/>
        <v>3652</v>
      </c>
      <c r="AC168" s="7">
        <f t="shared" si="64"/>
        <v>3740</v>
      </c>
      <c r="AD168" s="7">
        <f t="shared" si="64"/>
        <v>3828</v>
      </c>
      <c r="AE168" s="7">
        <f t="shared" si="64"/>
        <v>3916</v>
      </c>
      <c r="AF168" s="7">
        <f t="shared" si="64"/>
        <v>4004</v>
      </c>
      <c r="AG168" s="7">
        <f t="shared" si="64"/>
        <v>4092</v>
      </c>
      <c r="AH168" s="6">
        <f t="shared" si="64"/>
        <v>4180</v>
      </c>
    </row>
    <row r="169" spans="2:34" ht="37.5" customHeight="1">
      <c r="B169" s="18" t="s">
        <v>124</v>
      </c>
      <c r="C169" s="7" t="s">
        <v>5</v>
      </c>
      <c r="D169" s="7">
        <v>2310</v>
      </c>
      <c r="E169" s="7">
        <f>D169+130</f>
        <v>2440</v>
      </c>
      <c r="F169" s="7">
        <f aca="true" t="shared" si="65" ref="F169:AH169">E169+130</f>
        <v>2570</v>
      </c>
      <c r="G169" s="7">
        <f t="shared" si="65"/>
        <v>2700</v>
      </c>
      <c r="H169" s="7">
        <f t="shared" si="65"/>
        <v>2830</v>
      </c>
      <c r="I169" s="7">
        <f t="shared" si="65"/>
        <v>2960</v>
      </c>
      <c r="J169" s="7">
        <f t="shared" si="65"/>
        <v>3090</v>
      </c>
      <c r="K169" s="7">
        <f t="shared" si="65"/>
        <v>3220</v>
      </c>
      <c r="L169" s="7">
        <f t="shared" si="65"/>
        <v>3350</v>
      </c>
      <c r="M169" s="7">
        <f t="shared" si="65"/>
        <v>3480</v>
      </c>
      <c r="N169" s="7">
        <f t="shared" si="65"/>
        <v>3610</v>
      </c>
      <c r="O169" s="7">
        <f t="shared" si="65"/>
        <v>3740</v>
      </c>
      <c r="P169" s="7">
        <f t="shared" si="65"/>
        <v>3870</v>
      </c>
      <c r="Q169" s="7">
        <f t="shared" si="65"/>
        <v>4000</v>
      </c>
      <c r="R169" s="7">
        <f t="shared" si="65"/>
        <v>4130</v>
      </c>
      <c r="S169" s="7">
        <f t="shared" si="65"/>
        <v>4260</v>
      </c>
      <c r="T169" s="7">
        <f t="shared" si="65"/>
        <v>4390</v>
      </c>
      <c r="U169" s="7">
        <f t="shared" si="65"/>
        <v>4520</v>
      </c>
      <c r="V169" s="7">
        <f t="shared" si="65"/>
        <v>4650</v>
      </c>
      <c r="W169" s="7">
        <f t="shared" si="65"/>
        <v>4780</v>
      </c>
      <c r="X169" s="7">
        <f t="shared" si="65"/>
        <v>4910</v>
      </c>
      <c r="Y169" s="7">
        <f t="shared" si="65"/>
        <v>5040</v>
      </c>
      <c r="Z169" s="7">
        <f t="shared" si="65"/>
        <v>5170</v>
      </c>
      <c r="AA169" s="7">
        <f t="shared" si="65"/>
        <v>5300</v>
      </c>
      <c r="AB169" s="7">
        <f t="shared" si="65"/>
        <v>5430</v>
      </c>
      <c r="AC169" s="7">
        <f t="shared" si="65"/>
        <v>5560</v>
      </c>
      <c r="AD169" s="7">
        <f t="shared" si="65"/>
        <v>5690</v>
      </c>
      <c r="AE169" s="7">
        <f t="shared" si="65"/>
        <v>5820</v>
      </c>
      <c r="AF169" s="7">
        <f t="shared" si="65"/>
        <v>5950</v>
      </c>
      <c r="AG169" s="7">
        <f t="shared" si="65"/>
        <v>6080</v>
      </c>
      <c r="AH169" s="6">
        <f t="shared" si="65"/>
        <v>6210</v>
      </c>
    </row>
    <row r="170" spans="2:34" ht="37.5" customHeight="1">
      <c r="B170" s="14" t="s">
        <v>119</v>
      </c>
      <c r="C170" s="15" t="s">
        <v>2</v>
      </c>
      <c r="D170" s="15">
        <v>2655</v>
      </c>
      <c r="E170" s="15">
        <f>D170+150</f>
        <v>2805</v>
      </c>
      <c r="F170" s="15">
        <f aca="true" t="shared" si="66" ref="F170:AH170">E170+150</f>
        <v>2955</v>
      </c>
      <c r="G170" s="15">
        <f t="shared" si="66"/>
        <v>3105</v>
      </c>
      <c r="H170" s="15">
        <f t="shared" si="66"/>
        <v>3255</v>
      </c>
      <c r="I170" s="15">
        <f t="shared" si="66"/>
        <v>3405</v>
      </c>
      <c r="J170" s="15">
        <f t="shared" si="66"/>
        <v>3555</v>
      </c>
      <c r="K170" s="15">
        <f t="shared" si="66"/>
        <v>3705</v>
      </c>
      <c r="L170" s="15">
        <f t="shared" si="66"/>
        <v>3855</v>
      </c>
      <c r="M170" s="15">
        <f t="shared" si="66"/>
        <v>4005</v>
      </c>
      <c r="N170" s="15">
        <f t="shared" si="66"/>
        <v>4155</v>
      </c>
      <c r="O170" s="15">
        <f t="shared" si="66"/>
        <v>4305</v>
      </c>
      <c r="P170" s="15">
        <f t="shared" si="66"/>
        <v>4455</v>
      </c>
      <c r="Q170" s="15">
        <f t="shared" si="66"/>
        <v>4605</v>
      </c>
      <c r="R170" s="15">
        <f t="shared" si="66"/>
        <v>4755</v>
      </c>
      <c r="S170" s="15">
        <f t="shared" si="66"/>
        <v>4905</v>
      </c>
      <c r="T170" s="15">
        <f t="shared" si="66"/>
        <v>5055</v>
      </c>
      <c r="U170" s="15">
        <f t="shared" si="66"/>
        <v>5205</v>
      </c>
      <c r="V170" s="15">
        <f t="shared" si="66"/>
        <v>5355</v>
      </c>
      <c r="W170" s="15">
        <f t="shared" si="66"/>
        <v>5505</v>
      </c>
      <c r="X170" s="15">
        <f t="shared" si="66"/>
        <v>5655</v>
      </c>
      <c r="Y170" s="15">
        <f t="shared" si="66"/>
        <v>5805</v>
      </c>
      <c r="Z170" s="15">
        <f t="shared" si="66"/>
        <v>5955</v>
      </c>
      <c r="AA170" s="15">
        <f t="shared" si="66"/>
        <v>6105</v>
      </c>
      <c r="AB170" s="15">
        <f t="shared" si="66"/>
        <v>6255</v>
      </c>
      <c r="AC170" s="15">
        <f t="shared" si="66"/>
        <v>6405</v>
      </c>
      <c r="AD170" s="15">
        <f t="shared" si="66"/>
        <v>6555</v>
      </c>
      <c r="AE170" s="15">
        <f t="shared" si="66"/>
        <v>6705</v>
      </c>
      <c r="AF170" s="15">
        <f t="shared" si="66"/>
        <v>6855</v>
      </c>
      <c r="AG170" s="15">
        <f t="shared" si="66"/>
        <v>7005</v>
      </c>
      <c r="AH170" s="16">
        <f t="shared" si="66"/>
        <v>7155</v>
      </c>
    </row>
    <row r="171" spans="2:34" ht="37.5" customHeight="1">
      <c r="B171" s="14" t="s">
        <v>120</v>
      </c>
      <c r="C171" s="15" t="s">
        <v>3</v>
      </c>
      <c r="D171" s="15">
        <v>3055</v>
      </c>
      <c r="E171" s="15">
        <f>D171+175</f>
        <v>3230</v>
      </c>
      <c r="F171" s="15">
        <f aca="true" t="shared" si="67" ref="F171:AH171">E171+175</f>
        <v>3405</v>
      </c>
      <c r="G171" s="15">
        <f t="shared" si="67"/>
        <v>3580</v>
      </c>
      <c r="H171" s="15">
        <f t="shared" si="67"/>
        <v>3755</v>
      </c>
      <c r="I171" s="15">
        <f t="shared" si="67"/>
        <v>3930</v>
      </c>
      <c r="J171" s="15">
        <f t="shared" si="67"/>
        <v>4105</v>
      </c>
      <c r="K171" s="15">
        <f t="shared" si="67"/>
        <v>4280</v>
      </c>
      <c r="L171" s="15">
        <f t="shared" si="67"/>
        <v>4455</v>
      </c>
      <c r="M171" s="15">
        <f t="shared" si="67"/>
        <v>4630</v>
      </c>
      <c r="N171" s="15">
        <f t="shared" si="67"/>
        <v>4805</v>
      </c>
      <c r="O171" s="15">
        <f t="shared" si="67"/>
        <v>4980</v>
      </c>
      <c r="P171" s="15">
        <f t="shared" si="67"/>
        <v>5155</v>
      </c>
      <c r="Q171" s="15">
        <f t="shared" si="67"/>
        <v>5330</v>
      </c>
      <c r="R171" s="15">
        <f t="shared" si="67"/>
        <v>5505</v>
      </c>
      <c r="S171" s="15">
        <f t="shared" si="67"/>
        <v>5680</v>
      </c>
      <c r="T171" s="15">
        <f t="shared" si="67"/>
        <v>5855</v>
      </c>
      <c r="U171" s="15">
        <f t="shared" si="67"/>
        <v>6030</v>
      </c>
      <c r="V171" s="15">
        <f t="shared" si="67"/>
        <v>6205</v>
      </c>
      <c r="W171" s="15">
        <f t="shared" si="67"/>
        <v>6380</v>
      </c>
      <c r="X171" s="15">
        <f t="shared" si="67"/>
        <v>6555</v>
      </c>
      <c r="Y171" s="15">
        <f t="shared" si="67"/>
        <v>6730</v>
      </c>
      <c r="Z171" s="15">
        <f t="shared" si="67"/>
        <v>6905</v>
      </c>
      <c r="AA171" s="15">
        <f t="shared" si="67"/>
        <v>7080</v>
      </c>
      <c r="AB171" s="15">
        <f t="shared" si="67"/>
        <v>7255</v>
      </c>
      <c r="AC171" s="15">
        <f t="shared" si="67"/>
        <v>7430</v>
      </c>
      <c r="AD171" s="15">
        <f t="shared" si="67"/>
        <v>7605</v>
      </c>
      <c r="AE171" s="15">
        <f t="shared" si="67"/>
        <v>7780</v>
      </c>
      <c r="AF171" s="15">
        <f t="shared" si="67"/>
        <v>7955</v>
      </c>
      <c r="AG171" s="15">
        <f t="shared" si="67"/>
        <v>8130</v>
      </c>
      <c r="AH171" s="16">
        <f t="shared" si="67"/>
        <v>8305</v>
      </c>
    </row>
    <row r="172" spans="2:34" ht="37.5" customHeight="1">
      <c r="B172" s="77" t="s">
        <v>283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9"/>
    </row>
    <row r="173" spans="2:34" ht="37.5" customHeight="1">
      <c r="B173" s="80" t="s">
        <v>264</v>
      </c>
      <c r="C173" s="75" t="s">
        <v>27</v>
      </c>
      <c r="D173" s="77" t="s">
        <v>265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9"/>
    </row>
    <row r="174" spans="2:34" ht="37.5" customHeight="1">
      <c r="B174" s="81"/>
      <c r="C174" s="76"/>
      <c r="D174" s="7">
        <v>0</v>
      </c>
      <c r="E174" s="7">
        <v>1</v>
      </c>
      <c r="F174" s="7">
        <v>2</v>
      </c>
      <c r="G174" s="7">
        <v>3</v>
      </c>
      <c r="H174" s="7">
        <v>4</v>
      </c>
      <c r="I174" s="7">
        <v>5</v>
      </c>
      <c r="J174" s="7">
        <v>6</v>
      </c>
      <c r="K174" s="7">
        <v>7</v>
      </c>
      <c r="L174" s="7">
        <v>8</v>
      </c>
      <c r="M174" s="7">
        <v>9</v>
      </c>
      <c r="N174" s="7">
        <v>10</v>
      </c>
      <c r="O174" s="7">
        <v>11</v>
      </c>
      <c r="P174" s="7">
        <v>12</v>
      </c>
      <c r="Q174" s="7">
        <v>13</v>
      </c>
      <c r="R174" s="7">
        <v>14</v>
      </c>
      <c r="S174" s="7">
        <v>15</v>
      </c>
      <c r="T174" s="7">
        <v>16</v>
      </c>
      <c r="U174" s="7">
        <v>17</v>
      </c>
      <c r="V174" s="7">
        <v>18</v>
      </c>
      <c r="W174" s="7">
        <v>19</v>
      </c>
      <c r="X174" s="7">
        <v>20</v>
      </c>
      <c r="Y174" s="7">
        <v>21</v>
      </c>
      <c r="Z174" s="7">
        <v>22</v>
      </c>
      <c r="AA174" s="7">
        <v>23</v>
      </c>
      <c r="AB174" s="7">
        <v>24</v>
      </c>
      <c r="AC174" s="7">
        <v>25</v>
      </c>
      <c r="AD174" s="7">
        <v>26</v>
      </c>
      <c r="AE174" s="7">
        <v>27</v>
      </c>
      <c r="AF174" s="7">
        <v>28</v>
      </c>
      <c r="AG174" s="7">
        <v>29</v>
      </c>
      <c r="AH174" s="6">
        <v>30</v>
      </c>
    </row>
    <row r="175" spans="2:34" ht="37.5" customHeight="1">
      <c r="B175" s="18" t="s">
        <v>125</v>
      </c>
      <c r="C175" s="7" t="s">
        <v>24</v>
      </c>
      <c r="D175" s="7">
        <v>225</v>
      </c>
      <c r="E175" s="7">
        <v>240</v>
      </c>
      <c r="F175" s="7">
        <v>255</v>
      </c>
      <c r="G175" s="7">
        <v>270</v>
      </c>
      <c r="H175" s="7">
        <v>285</v>
      </c>
      <c r="I175" s="7">
        <v>300</v>
      </c>
      <c r="J175" s="7">
        <v>316</v>
      </c>
      <c r="K175" s="7">
        <v>332</v>
      </c>
      <c r="L175" s="7">
        <v>348</v>
      </c>
      <c r="M175" s="7">
        <v>364</v>
      </c>
      <c r="N175" s="7">
        <v>380</v>
      </c>
      <c r="O175" s="7">
        <v>400</v>
      </c>
      <c r="P175" s="7">
        <v>420</v>
      </c>
      <c r="Q175" s="7">
        <v>440</v>
      </c>
      <c r="R175" s="7">
        <v>460</v>
      </c>
      <c r="S175" s="7">
        <v>480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</row>
    <row r="176" spans="2:34" ht="37.5" customHeight="1">
      <c r="B176" s="82" t="s">
        <v>126</v>
      </c>
      <c r="C176" s="75" t="s">
        <v>22</v>
      </c>
      <c r="D176" s="7">
        <v>390</v>
      </c>
      <c r="E176" s="7">
        <v>410</v>
      </c>
      <c r="F176" s="7">
        <v>430</v>
      </c>
      <c r="G176" s="7">
        <v>450</v>
      </c>
      <c r="H176" s="7">
        <v>470</v>
      </c>
      <c r="I176" s="7">
        <v>490</v>
      </c>
      <c r="J176" s="7">
        <v>510</v>
      </c>
      <c r="K176" s="7">
        <v>530</v>
      </c>
      <c r="L176" s="7">
        <v>550</v>
      </c>
      <c r="M176" s="7">
        <v>570</v>
      </c>
      <c r="N176" s="7">
        <v>590</v>
      </c>
      <c r="O176" s="7">
        <v>612</v>
      </c>
      <c r="P176" s="7">
        <v>634</v>
      </c>
      <c r="Q176" s="7">
        <v>656</v>
      </c>
      <c r="R176" s="7">
        <v>678</v>
      </c>
      <c r="S176" s="7">
        <v>700</v>
      </c>
      <c r="T176" s="7">
        <v>724</v>
      </c>
      <c r="U176" s="7">
        <v>748</v>
      </c>
      <c r="V176" s="7">
        <v>772</v>
      </c>
      <c r="W176" s="7">
        <v>796</v>
      </c>
      <c r="X176" s="7">
        <v>820</v>
      </c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</row>
    <row r="177" spans="2:34" ht="37.5" customHeight="1">
      <c r="B177" s="81"/>
      <c r="C177" s="76"/>
      <c r="D177" s="7">
        <v>390</v>
      </c>
      <c r="E177" s="7">
        <v>390</v>
      </c>
      <c r="F177" s="7">
        <v>410</v>
      </c>
      <c r="G177" s="7">
        <v>430</v>
      </c>
      <c r="H177" s="7">
        <v>450</v>
      </c>
      <c r="I177" s="7">
        <v>470</v>
      </c>
      <c r="J177" s="7">
        <v>470</v>
      </c>
      <c r="K177" s="7">
        <v>490</v>
      </c>
      <c r="L177" s="7">
        <v>510</v>
      </c>
      <c r="M177" s="7">
        <v>530</v>
      </c>
      <c r="N177" s="7">
        <v>550</v>
      </c>
      <c r="O177" s="7">
        <v>570</v>
      </c>
      <c r="P177" s="7">
        <v>590</v>
      </c>
      <c r="Q177" s="7">
        <v>612</v>
      </c>
      <c r="R177" s="7">
        <v>634</v>
      </c>
      <c r="S177" s="7">
        <v>656</v>
      </c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</row>
    <row r="178" spans="2:34" ht="37.5" customHeight="1">
      <c r="B178" s="18" t="s">
        <v>127</v>
      </c>
      <c r="C178" s="75" t="s">
        <v>19</v>
      </c>
      <c r="D178" s="7">
        <v>620</v>
      </c>
      <c r="E178" s="7">
        <f>D178+29</f>
        <v>649</v>
      </c>
      <c r="F178" s="7">
        <f aca="true" t="shared" si="68" ref="F178:X178">E178+29</f>
        <v>678</v>
      </c>
      <c r="G178" s="7">
        <f t="shared" si="68"/>
        <v>707</v>
      </c>
      <c r="H178" s="7">
        <f t="shared" si="68"/>
        <v>736</v>
      </c>
      <c r="I178" s="7">
        <f t="shared" si="68"/>
        <v>765</v>
      </c>
      <c r="J178" s="7">
        <f t="shared" si="68"/>
        <v>794</v>
      </c>
      <c r="K178" s="7">
        <f t="shared" si="68"/>
        <v>823</v>
      </c>
      <c r="L178" s="7">
        <f t="shared" si="68"/>
        <v>852</v>
      </c>
      <c r="M178" s="7">
        <f t="shared" si="68"/>
        <v>881</v>
      </c>
      <c r="N178" s="7">
        <f t="shared" si="68"/>
        <v>910</v>
      </c>
      <c r="O178" s="7">
        <f t="shared" si="68"/>
        <v>939</v>
      </c>
      <c r="P178" s="7">
        <f t="shared" si="68"/>
        <v>968</v>
      </c>
      <c r="Q178" s="7">
        <f t="shared" si="68"/>
        <v>997</v>
      </c>
      <c r="R178" s="7">
        <f t="shared" si="68"/>
        <v>1026</v>
      </c>
      <c r="S178" s="7">
        <f t="shared" si="68"/>
        <v>1055</v>
      </c>
      <c r="T178" s="7">
        <f t="shared" si="68"/>
        <v>1084</v>
      </c>
      <c r="U178" s="7">
        <f t="shared" si="68"/>
        <v>1113</v>
      </c>
      <c r="V178" s="7">
        <f t="shared" si="68"/>
        <v>1142</v>
      </c>
      <c r="W178" s="7">
        <f t="shared" si="68"/>
        <v>1171</v>
      </c>
      <c r="X178" s="7">
        <f t="shared" si="68"/>
        <v>1200</v>
      </c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</row>
    <row r="179" spans="2:34" ht="37.5" customHeight="1">
      <c r="B179" s="18" t="s">
        <v>39</v>
      </c>
      <c r="C179" s="76"/>
      <c r="D179" s="7">
        <v>678</v>
      </c>
      <c r="E179" s="7">
        <v>707</v>
      </c>
      <c r="F179" s="7">
        <v>736</v>
      </c>
      <c r="G179" s="7">
        <v>765</v>
      </c>
      <c r="H179" s="7">
        <v>823</v>
      </c>
      <c r="I179" s="7">
        <v>852</v>
      </c>
      <c r="J179" s="7">
        <v>881</v>
      </c>
      <c r="K179" s="7">
        <v>910</v>
      </c>
      <c r="L179" s="7">
        <v>939</v>
      </c>
      <c r="M179" s="7">
        <v>968</v>
      </c>
      <c r="N179" s="7">
        <v>1026</v>
      </c>
      <c r="O179" s="7">
        <v>1055</v>
      </c>
      <c r="P179" s="7">
        <v>1084</v>
      </c>
      <c r="Q179" s="7">
        <v>1113</v>
      </c>
      <c r="R179" s="7">
        <v>1170</v>
      </c>
      <c r="S179" s="7">
        <v>1200</v>
      </c>
      <c r="T179" s="7">
        <v>1200</v>
      </c>
      <c r="U179" s="7">
        <v>1200</v>
      </c>
      <c r="V179" s="7">
        <v>1200</v>
      </c>
      <c r="W179" s="7">
        <v>1200</v>
      </c>
      <c r="X179" s="7">
        <v>1200</v>
      </c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 spans="2:34" ht="37.5" customHeight="1">
      <c r="B180" s="18" t="s">
        <v>13</v>
      </c>
      <c r="C180" s="7" t="s">
        <v>18</v>
      </c>
      <c r="D180" s="7">
        <v>84</v>
      </c>
      <c r="E180" s="7">
        <v>88</v>
      </c>
      <c r="F180" s="7">
        <v>92</v>
      </c>
      <c r="G180" s="7">
        <v>95</v>
      </c>
      <c r="H180" s="7">
        <v>99</v>
      </c>
      <c r="I180" s="7">
        <v>103</v>
      </c>
      <c r="J180" s="7">
        <v>107</v>
      </c>
      <c r="K180" s="7">
        <v>111</v>
      </c>
      <c r="L180" s="7">
        <v>115</v>
      </c>
      <c r="M180" s="7">
        <v>119</v>
      </c>
      <c r="N180" s="7">
        <v>123</v>
      </c>
      <c r="O180" s="7">
        <v>127</v>
      </c>
      <c r="P180" s="7">
        <v>131</v>
      </c>
      <c r="Q180" s="7">
        <v>135</v>
      </c>
      <c r="R180" s="7">
        <v>139</v>
      </c>
      <c r="S180" s="7">
        <v>142</v>
      </c>
      <c r="T180" s="7">
        <v>146</v>
      </c>
      <c r="U180" s="7">
        <v>150</v>
      </c>
      <c r="V180" s="7">
        <v>154</v>
      </c>
      <c r="W180" s="7">
        <v>158</v>
      </c>
      <c r="X180" s="7">
        <v>162</v>
      </c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</row>
    <row r="181" spans="2:34" ht="37.5" customHeight="1">
      <c r="B181" s="18" t="s">
        <v>13</v>
      </c>
      <c r="C181" s="7" t="s">
        <v>17</v>
      </c>
      <c r="D181" s="7">
        <v>112</v>
      </c>
      <c r="E181" s="7">
        <v>117</v>
      </c>
      <c r="F181" s="7">
        <v>122</v>
      </c>
      <c r="G181" s="7">
        <v>127</v>
      </c>
      <c r="H181" s="7">
        <v>132</v>
      </c>
      <c r="I181" s="7">
        <v>138</v>
      </c>
      <c r="J181" s="7">
        <v>144</v>
      </c>
      <c r="K181" s="7">
        <v>148</v>
      </c>
      <c r="L181" s="7">
        <v>153</v>
      </c>
      <c r="M181" s="7">
        <v>159</v>
      </c>
      <c r="N181" s="7">
        <v>164</v>
      </c>
      <c r="O181" s="7">
        <v>169</v>
      </c>
      <c r="P181" s="7">
        <v>174</v>
      </c>
      <c r="Q181" s="7">
        <v>179</v>
      </c>
      <c r="R181" s="7">
        <v>185</v>
      </c>
      <c r="S181" s="7">
        <v>190</v>
      </c>
      <c r="T181" s="7">
        <v>195</v>
      </c>
      <c r="U181" s="7">
        <v>200</v>
      </c>
      <c r="V181" s="7">
        <v>206</v>
      </c>
      <c r="W181" s="7">
        <v>211</v>
      </c>
      <c r="X181" s="7">
        <v>216</v>
      </c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</row>
    <row r="182" spans="2:34" ht="37.5" customHeight="1">
      <c r="B182" s="18" t="s">
        <v>128</v>
      </c>
      <c r="C182" s="7" t="s">
        <v>15</v>
      </c>
      <c r="D182" s="7">
        <v>830</v>
      </c>
      <c r="E182" s="7">
        <f>D182+38</f>
        <v>868</v>
      </c>
      <c r="F182" s="7">
        <f aca="true" t="shared" si="69" ref="F182:X182">E182+38</f>
        <v>906</v>
      </c>
      <c r="G182" s="7">
        <f t="shared" si="69"/>
        <v>944</v>
      </c>
      <c r="H182" s="7">
        <f t="shared" si="69"/>
        <v>982</v>
      </c>
      <c r="I182" s="7">
        <f t="shared" si="69"/>
        <v>1020</v>
      </c>
      <c r="J182" s="7">
        <f t="shared" si="69"/>
        <v>1058</v>
      </c>
      <c r="K182" s="7">
        <f t="shared" si="69"/>
        <v>1096</v>
      </c>
      <c r="L182" s="7">
        <f t="shared" si="69"/>
        <v>1134</v>
      </c>
      <c r="M182" s="7">
        <f t="shared" si="69"/>
        <v>1172</v>
      </c>
      <c r="N182" s="7">
        <f t="shared" si="69"/>
        <v>1210</v>
      </c>
      <c r="O182" s="7">
        <f t="shared" si="69"/>
        <v>1248</v>
      </c>
      <c r="P182" s="7">
        <f t="shared" si="69"/>
        <v>1286</v>
      </c>
      <c r="Q182" s="7">
        <f t="shared" si="69"/>
        <v>1324</v>
      </c>
      <c r="R182" s="7">
        <f t="shared" si="69"/>
        <v>1362</v>
      </c>
      <c r="S182" s="7">
        <f t="shared" si="69"/>
        <v>1400</v>
      </c>
      <c r="T182" s="7">
        <f t="shared" si="69"/>
        <v>1438</v>
      </c>
      <c r="U182" s="7">
        <f t="shared" si="69"/>
        <v>1476</v>
      </c>
      <c r="V182" s="7">
        <f t="shared" si="69"/>
        <v>1514</v>
      </c>
      <c r="W182" s="7">
        <f t="shared" si="69"/>
        <v>1552</v>
      </c>
      <c r="X182" s="7">
        <f t="shared" si="69"/>
        <v>1590</v>
      </c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</row>
    <row r="183" spans="2:34" ht="37.5" customHeight="1">
      <c r="B183" s="18" t="s">
        <v>13</v>
      </c>
      <c r="C183" s="21" t="s">
        <v>14</v>
      </c>
      <c r="D183" s="7">
        <v>23</v>
      </c>
      <c r="E183" s="7">
        <v>24</v>
      </c>
      <c r="F183" s="7">
        <v>25</v>
      </c>
      <c r="G183" s="7">
        <v>26</v>
      </c>
      <c r="H183" s="7">
        <v>27</v>
      </c>
      <c r="I183" s="7">
        <v>29</v>
      </c>
      <c r="J183" s="7">
        <v>30</v>
      </c>
      <c r="K183" s="7">
        <v>31</v>
      </c>
      <c r="L183" s="7">
        <v>32</v>
      </c>
      <c r="M183" s="7">
        <v>33</v>
      </c>
      <c r="N183" s="7">
        <v>34</v>
      </c>
      <c r="O183" s="7">
        <v>35</v>
      </c>
      <c r="P183" s="7">
        <v>36</v>
      </c>
      <c r="Q183" s="7">
        <v>37</v>
      </c>
      <c r="R183" s="7">
        <v>38</v>
      </c>
      <c r="S183" s="7">
        <v>39</v>
      </c>
      <c r="T183" s="7">
        <v>40</v>
      </c>
      <c r="U183" s="7">
        <v>41</v>
      </c>
      <c r="V183" s="7">
        <v>42</v>
      </c>
      <c r="W183" s="7">
        <v>43</v>
      </c>
      <c r="X183" s="7">
        <v>43</v>
      </c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</row>
    <row r="184" spans="2:34" ht="37.5" customHeight="1">
      <c r="B184" s="18" t="s">
        <v>67</v>
      </c>
      <c r="C184" s="21" t="s">
        <v>68</v>
      </c>
      <c r="D184" s="7">
        <v>42</v>
      </c>
      <c r="E184" s="7">
        <v>43</v>
      </c>
      <c r="F184" s="7">
        <v>45</v>
      </c>
      <c r="G184" s="7">
        <v>47</v>
      </c>
      <c r="H184" s="7">
        <v>49</v>
      </c>
      <c r="I184" s="7">
        <v>51</v>
      </c>
      <c r="J184" s="7">
        <v>53</v>
      </c>
      <c r="K184" s="7">
        <v>55</v>
      </c>
      <c r="L184" s="7">
        <v>57</v>
      </c>
      <c r="M184" s="7">
        <v>59</v>
      </c>
      <c r="N184" s="7">
        <v>61</v>
      </c>
      <c r="O184" s="7">
        <v>62</v>
      </c>
      <c r="P184" s="7">
        <v>64</v>
      </c>
      <c r="Q184" s="7">
        <v>66</v>
      </c>
      <c r="R184" s="7">
        <v>68</v>
      </c>
      <c r="S184" s="7">
        <v>70</v>
      </c>
      <c r="T184" s="7">
        <v>72</v>
      </c>
      <c r="U184" s="7">
        <v>74</v>
      </c>
      <c r="V184" s="7">
        <v>76</v>
      </c>
      <c r="W184" s="7">
        <v>78</v>
      </c>
      <c r="X184" s="7">
        <v>80</v>
      </c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 spans="2:34" ht="37.5" customHeight="1">
      <c r="B185" s="18" t="s">
        <v>69</v>
      </c>
      <c r="C185" s="21" t="s">
        <v>70</v>
      </c>
      <c r="D185" s="7">
        <v>83</v>
      </c>
      <c r="E185" s="7">
        <v>87</v>
      </c>
      <c r="F185" s="7">
        <v>91</v>
      </c>
      <c r="G185" s="7">
        <v>94</v>
      </c>
      <c r="H185" s="7">
        <v>98</v>
      </c>
      <c r="I185" s="7">
        <v>102</v>
      </c>
      <c r="J185" s="7">
        <v>106</v>
      </c>
      <c r="K185" s="7">
        <v>110</v>
      </c>
      <c r="L185" s="7">
        <v>113</v>
      </c>
      <c r="M185" s="7">
        <v>117</v>
      </c>
      <c r="N185" s="7">
        <v>121</v>
      </c>
      <c r="O185" s="7">
        <v>125</v>
      </c>
      <c r="P185" s="7">
        <v>129</v>
      </c>
      <c r="Q185" s="7">
        <v>132</v>
      </c>
      <c r="R185" s="7">
        <v>136</v>
      </c>
      <c r="S185" s="7">
        <v>140</v>
      </c>
      <c r="T185" s="7">
        <v>144</v>
      </c>
      <c r="U185" s="7">
        <v>148</v>
      </c>
      <c r="V185" s="7">
        <v>151</v>
      </c>
      <c r="W185" s="7">
        <v>155</v>
      </c>
      <c r="X185" s="7">
        <v>159</v>
      </c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 spans="2:34" ht="37.5" customHeight="1">
      <c r="B186" s="18" t="s">
        <v>129</v>
      </c>
      <c r="C186" s="7" t="s">
        <v>12</v>
      </c>
      <c r="D186" s="7">
        <v>840</v>
      </c>
      <c r="E186" s="7">
        <f>D186+50</f>
        <v>890</v>
      </c>
      <c r="F186" s="7">
        <f aca="true" t="shared" si="70" ref="F186:S186">E186+50</f>
        <v>940</v>
      </c>
      <c r="G186" s="7">
        <f t="shared" si="70"/>
        <v>990</v>
      </c>
      <c r="H186" s="7">
        <f t="shared" si="70"/>
        <v>1040</v>
      </c>
      <c r="I186" s="7">
        <f t="shared" si="70"/>
        <v>1090</v>
      </c>
      <c r="J186" s="7">
        <f t="shared" si="70"/>
        <v>1140</v>
      </c>
      <c r="K186" s="7">
        <f t="shared" si="70"/>
        <v>1190</v>
      </c>
      <c r="L186" s="7">
        <f t="shared" si="70"/>
        <v>1240</v>
      </c>
      <c r="M186" s="7">
        <f t="shared" si="70"/>
        <v>1290</v>
      </c>
      <c r="N186" s="7">
        <f t="shared" si="70"/>
        <v>1340</v>
      </c>
      <c r="O186" s="7">
        <f t="shared" si="70"/>
        <v>1390</v>
      </c>
      <c r="P186" s="7">
        <f t="shared" si="70"/>
        <v>1440</v>
      </c>
      <c r="Q186" s="7">
        <f t="shared" si="70"/>
        <v>1490</v>
      </c>
      <c r="R186" s="7">
        <f t="shared" si="70"/>
        <v>1540</v>
      </c>
      <c r="S186" s="7">
        <f t="shared" si="70"/>
        <v>1590</v>
      </c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</row>
    <row r="187" spans="2:34" ht="37.5" customHeight="1">
      <c r="B187" s="18" t="s">
        <v>284</v>
      </c>
      <c r="C187" s="75" t="s">
        <v>8</v>
      </c>
      <c r="D187" s="7">
        <v>1185</v>
      </c>
      <c r="E187" s="7">
        <f>D187+72</f>
        <v>1257</v>
      </c>
      <c r="F187" s="7">
        <f aca="true" t="shared" si="71" ref="F187:S187">E187+72</f>
        <v>1329</v>
      </c>
      <c r="G187" s="7">
        <f t="shared" si="71"/>
        <v>1401</v>
      </c>
      <c r="H187" s="7">
        <f t="shared" si="71"/>
        <v>1473</v>
      </c>
      <c r="I187" s="7">
        <f t="shared" si="71"/>
        <v>1545</v>
      </c>
      <c r="J187" s="7">
        <f t="shared" si="71"/>
        <v>1617</v>
      </c>
      <c r="K187" s="7">
        <f t="shared" si="71"/>
        <v>1689</v>
      </c>
      <c r="L187" s="7">
        <f t="shared" si="71"/>
        <v>1761</v>
      </c>
      <c r="M187" s="7">
        <f t="shared" si="71"/>
        <v>1833</v>
      </c>
      <c r="N187" s="7">
        <f t="shared" si="71"/>
        <v>1905</v>
      </c>
      <c r="O187" s="7">
        <f t="shared" si="71"/>
        <v>1977</v>
      </c>
      <c r="P187" s="7">
        <f t="shared" si="71"/>
        <v>2049</v>
      </c>
      <c r="Q187" s="7">
        <f t="shared" si="71"/>
        <v>2121</v>
      </c>
      <c r="R187" s="7">
        <f t="shared" si="71"/>
        <v>2193</v>
      </c>
      <c r="S187" s="7">
        <f t="shared" si="71"/>
        <v>2265</v>
      </c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</row>
    <row r="188" spans="2:34" ht="37.5" customHeight="1">
      <c r="B188" s="18" t="s">
        <v>10</v>
      </c>
      <c r="C188" s="83"/>
      <c r="D188" s="7">
        <v>1278</v>
      </c>
      <c r="E188" s="7">
        <v>1323</v>
      </c>
      <c r="F188" s="7">
        <v>1367</v>
      </c>
      <c r="G188" s="7">
        <v>1412</v>
      </c>
      <c r="H188" s="7">
        <v>1457</v>
      </c>
      <c r="I188" s="7">
        <v>1502</v>
      </c>
      <c r="J188" s="7">
        <v>1546</v>
      </c>
      <c r="K188" s="7">
        <v>1591</v>
      </c>
      <c r="L188" s="7">
        <v>1636</v>
      </c>
      <c r="M188" s="7">
        <v>1681</v>
      </c>
      <c r="N188" s="7">
        <v>1725</v>
      </c>
      <c r="O188" s="7">
        <v>1770</v>
      </c>
      <c r="P188" s="7">
        <v>1815</v>
      </c>
      <c r="Q188" s="7">
        <v>1860</v>
      </c>
      <c r="R188" s="7">
        <v>1904</v>
      </c>
      <c r="S188" s="7">
        <v>1949</v>
      </c>
      <c r="T188" s="7">
        <v>1994</v>
      </c>
      <c r="U188" s="7">
        <v>2039</v>
      </c>
      <c r="V188" s="7">
        <v>2073</v>
      </c>
      <c r="W188" s="7">
        <v>2118</v>
      </c>
      <c r="X188" s="7">
        <v>2161</v>
      </c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 spans="2:34" ht="37.5" customHeight="1">
      <c r="B189" s="18" t="s">
        <v>36</v>
      </c>
      <c r="C189" s="76"/>
      <c r="D189" s="7">
        <v>1329</v>
      </c>
      <c r="E189" s="7">
        <v>1329</v>
      </c>
      <c r="F189" s="7">
        <v>1401</v>
      </c>
      <c r="G189" s="7">
        <v>1473</v>
      </c>
      <c r="H189" s="7">
        <v>1473</v>
      </c>
      <c r="I189" s="7">
        <v>1545</v>
      </c>
      <c r="J189" s="7">
        <v>1617</v>
      </c>
      <c r="K189" s="7">
        <v>1617</v>
      </c>
      <c r="L189" s="7">
        <v>1689</v>
      </c>
      <c r="M189" s="7">
        <v>1689</v>
      </c>
      <c r="N189" s="7">
        <v>1761</v>
      </c>
      <c r="O189" s="7">
        <v>1833</v>
      </c>
      <c r="P189" s="7">
        <v>1833</v>
      </c>
      <c r="Q189" s="7">
        <v>1905</v>
      </c>
      <c r="R189" s="7">
        <v>1977</v>
      </c>
      <c r="S189" s="7">
        <v>2049</v>
      </c>
      <c r="T189" s="7">
        <v>2049</v>
      </c>
      <c r="U189" s="7">
        <v>2128</v>
      </c>
      <c r="V189" s="7">
        <v>2193</v>
      </c>
      <c r="W189" s="7">
        <v>2256</v>
      </c>
      <c r="X189" s="7">
        <v>2256</v>
      </c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</row>
    <row r="190" spans="2:34" ht="37.5" customHeight="1">
      <c r="B190" s="18" t="s">
        <v>131</v>
      </c>
      <c r="C190" s="7" t="s">
        <v>7</v>
      </c>
      <c r="D190" s="7">
        <v>1605</v>
      </c>
      <c r="E190" s="7">
        <f>D190+97</f>
        <v>1702</v>
      </c>
      <c r="F190" s="7">
        <f aca="true" t="shared" si="72" ref="F190:AH190">E190+97</f>
        <v>1799</v>
      </c>
      <c r="G190" s="7">
        <f t="shared" si="72"/>
        <v>1896</v>
      </c>
      <c r="H190" s="7">
        <f t="shared" si="72"/>
        <v>1993</v>
      </c>
      <c r="I190" s="7">
        <f t="shared" si="72"/>
        <v>2090</v>
      </c>
      <c r="J190" s="7">
        <f t="shared" si="72"/>
        <v>2187</v>
      </c>
      <c r="K190" s="7">
        <f t="shared" si="72"/>
        <v>2284</v>
      </c>
      <c r="L190" s="7">
        <f t="shared" si="72"/>
        <v>2381</v>
      </c>
      <c r="M190" s="7">
        <f t="shared" si="72"/>
        <v>2478</v>
      </c>
      <c r="N190" s="7">
        <f t="shared" si="72"/>
        <v>2575</v>
      </c>
      <c r="O190" s="7">
        <f t="shared" si="72"/>
        <v>2672</v>
      </c>
      <c r="P190" s="7">
        <f t="shared" si="72"/>
        <v>2769</v>
      </c>
      <c r="Q190" s="7">
        <f t="shared" si="72"/>
        <v>2866</v>
      </c>
      <c r="R190" s="7">
        <f t="shared" si="72"/>
        <v>2963</v>
      </c>
      <c r="S190" s="7">
        <f t="shared" si="72"/>
        <v>3060</v>
      </c>
      <c r="T190" s="7">
        <f t="shared" si="72"/>
        <v>3157</v>
      </c>
      <c r="U190" s="7">
        <f t="shared" si="72"/>
        <v>3254</v>
      </c>
      <c r="V190" s="7">
        <f t="shared" si="72"/>
        <v>3351</v>
      </c>
      <c r="W190" s="7">
        <f t="shared" si="72"/>
        <v>3448</v>
      </c>
      <c r="X190" s="7">
        <f t="shared" si="72"/>
        <v>3545</v>
      </c>
      <c r="Y190" s="7">
        <f t="shared" si="72"/>
        <v>3642</v>
      </c>
      <c r="Z190" s="7">
        <f t="shared" si="72"/>
        <v>3739</v>
      </c>
      <c r="AA190" s="7">
        <f t="shared" si="72"/>
        <v>3836</v>
      </c>
      <c r="AB190" s="7">
        <f t="shared" si="72"/>
        <v>3933</v>
      </c>
      <c r="AC190" s="7">
        <f t="shared" si="72"/>
        <v>4030</v>
      </c>
      <c r="AD190" s="7">
        <f t="shared" si="72"/>
        <v>4127</v>
      </c>
      <c r="AE190" s="7">
        <f t="shared" si="72"/>
        <v>4224</v>
      </c>
      <c r="AF190" s="7">
        <f t="shared" si="72"/>
        <v>4321</v>
      </c>
      <c r="AG190" s="7">
        <f t="shared" si="72"/>
        <v>4418</v>
      </c>
      <c r="AH190" s="6">
        <f t="shared" si="72"/>
        <v>4515</v>
      </c>
    </row>
    <row r="191" spans="2:34" ht="37.5" customHeight="1">
      <c r="B191" s="18" t="s">
        <v>132</v>
      </c>
      <c r="C191" s="7" t="s">
        <v>5</v>
      </c>
      <c r="D191" s="7">
        <v>2410</v>
      </c>
      <c r="E191" s="7">
        <f>D191+145</f>
        <v>2555</v>
      </c>
      <c r="F191" s="7">
        <f aca="true" t="shared" si="73" ref="F191:AH191">E191+145</f>
        <v>2700</v>
      </c>
      <c r="G191" s="7">
        <f t="shared" si="73"/>
        <v>2845</v>
      </c>
      <c r="H191" s="7">
        <f t="shared" si="73"/>
        <v>2990</v>
      </c>
      <c r="I191" s="7">
        <f t="shared" si="73"/>
        <v>3135</v>
      </c>
      <c r="J191" s="7">
        <f t="shared" si="73"/>
        <v>3280</v>
      </c>
      <c r="K191" s="7">
        <f t="shared" si="73"/>
        <v>3425</v>
      </c>
      <c r="L191" s="7">
        <f t="shared" si="73"/>
        <v>3570</v>
      </c>
      <c r="M191" s="7">
        <f t="shared" si="73"/>
        <v>3715</v>
      </c>
      <c r="N191" s="7">
        <f t="shared" si="73"/>
        <v>3860</v>
      </c>
      <c r="O191" s="7">
        <f t="shared" si="73"/>
        <v>4005</v>
      </c>
      <c r="P191" s="7">
        <f t="shared" si="73"/>
        <v>4150</v>
      </c>
      <c r="Q191" s="7">
        <f t="shared" si="73"/>
        <v>4295</v>
      </c>
      <c r="R191" s="7">
        <f t="shared" si="73"/>
        <v>4440</v>
      </c>
      <c r="S191" s="7">
        <f t="shared" si="73"/>
        <v>4585</v>
      </c>
      <c r="T191" s="7">
        <f t="shared" si="73"/>
        <v>4730</v>
      </c>
      <c r="U191" s="7">
        <f t="shared" si="73"/>
        <v>4875</v>
      </c>
      <c r="V191" s="7">
        <f t="shared" si="73"/>
        <v>5020</v>
      </c>
      <c r="W191" s="7">
        <f t="shared" si="73"/>
        <v>5165</v>
      </c>
      <c r="X191" s="7">
        <f t="shared" si="73"/>
        <v>5310</v>
      </c>
      <c r="Y191" s="7">
        <f t="shared" si="73"/>
        <v>5455</v>
      </c>
      <c r="Z191" s="7">
        <f t="shared" si="73"/>
        <v>5600</v>
      </c>
      <c r="AA191" s="7">
        <f t="shared" si="73"/>
        <v>5745</v>
      </c>
      <c r="AB191" s="7">
        <f t="shared" si="73"/>
        <v>5890</v>
      </c>
      <c r="AC191" s="7">
        <f t="shared" si="73"/>
        <v>6035</v>
      </c>
      <c r="AD191" s="7">
        <f t="shared" si="73"/>
        <v>6180</v>
      </c>
      <c r="AE191" s="7">
        <f t="shared" si="73"/>
        <v>6325</v>
      </c>
      <c r="AF191" s="7">
        <f t="shared" si="73"/>
        <v>6470</v>
      </c>
      <c r="AG191" s="7">
        <f t="shared" si="73"/>
        <v>6615</v>
      </c>
      <c r="AH191" s="6">
        <f t="shared" si="73"/>
        <v>6760</v>
      </c>
    </row>
    <row r="192" spans="2:34" ht="37.5" customHeight="1">
      <c r="B192" s="14" t="s">
        <v>133</v>
      </c>
      <c r="C192" s="15" t="s">
        <v>2</v>
      </c>
      <c r="D192" s="15">
        <v>2770</v>
      </c>
      <c r="E192" s="15">
        <f>D192+165</f>
        <v>2935</v>
      </c>
      <c r="F192" s="15">
        <f aca="true" t="shared" si="74" ref="F192:AH192">E192+165</f>
        <v>3100</v>
      </c>
      <c r="G192" s="15">
        <f t="shared" si="74"/>
        <v>3265</v>
      </c>
      <c r="H192" s="15">
        <f t="shared" si="74"/>
        <v>3430</v>
      </c>
      <c r="I192" s="15">
        <f t="shared" si="74"/>
        <v>3595</v>
      </c>
      <c r="J192" s="15">
        <f t="shared" si="74"/>
        <v>3760</v>
      </c>
      <c r="K192" s="15">
        <f t="shared" si="74"/>
        <v>3925</v>
      </c>
      <c r="L192" s="15">
        <f t="shared" si="74"/>
        <v>4090</v>
      </c>
      <c r="M192" s="15">
        <f t="shared" si="74"/>
        <v>4255</v>
      </c>
      <c r="N192" s="15">
        <f t="shared" si="74"/>
        <v>4420</v>
      </c>
      <c r="O192" s="15">
        <f t="shared" si="74"/>
        <v>4585</v>
      </c>
      <c r="P192" s="15">
        <f t="shared" si="74"/>
        <v>4750</v>
      </c>
      <c r="Q192" s="15">
        <f t="shared" si="74"/>
        <v>4915</v>
      </c>
      <c r="R192" s="15">
        <f t="shared" si="74"/>
        <v>5080</v>
      </c>
      <c r="S192" s="15">
        <f t="shared" si="74"/>
        <v>5245</v>
      </c>
      <c r="T192" s="15">
        <f t="shared" si="74"/>
        <v>5410</v>
      </c>
      <c r="U192" s="15">
        <f t="shared" si="74"/>
        <v>5575</v>
      </c>
      <c r="V192" s="15">
        <f t="shared" si="74"/>
        <v>5740</v>
      </c>
      <c r="W192" s="15">
        <f t="shared" si="74"/>
        <v>5905</v>
      </c>
      <c r="X192" s="15">
        <f t="shared" si="74"/>
        <v>6070</v>
      </c>
      <c r="Y192" s="15">
        <f t="shared" si="74"/>
        <v>6235</v>
      </c>
      <c r="Z192" s="15">
        <f t="shared" si="74"/>
        <v>6400</v>
      </c>
      <c r="AA192" s="15">
        <f t="shared" si="74"/>
        <v>6565</v>
      </c>
      <c r="AB192" s="15">
        <f t="shared" si="74"/>
        <v>6730</v>
      </c>
      <c r="AC192" s="15">
        <f t="shared" si="74"/>
        <v>6895</v>
      </c>
      <c r="AD192" s="15">
        <f t="shared" si="74"/>
        <v>7060</v>
      </c>
      <c r="AE192" s="15">
        <f t="shared" si="74"/>
        <v>7225</v>
      </c>
      <c r="AF192" s="15">
        <f t="shared" si="74"/>
        <v>7390</v>
      </c>
      <c r="AG192" s="15">
        <f t="shared" si="74"/>
        <v>7555</v>
      </c>
      <c r="AH192" s="16">
        <f t="shared" si="74"/>
        <v>7720</v>
      </c>
    </row>
    <row r="193" spans="2:34" ht="37.5" customHeight="1">
      <c r="B193" s="14" t="s">
        <v>134</v>
      </c>
      <c r="C193" s="15" t="s">
        <v>3</v>
      </c>
      <c r="D193" s="15">
        <v>3185</v>
      </c>
      <c r="E193" s="15">
        <f>D193+190</f>
        <v>3375</v>
      </c>
      <c r="F193" s="15">
        <f aca="true" t="shared" si="75" ref="F193:AH193">E193+190</f>
        <v>3565</v>
      </c>
      <c r="G193" s="15">
        <f t="shared" si="75"/>
        <v>3755</v>
      </c>
      <c r="H193" s="15">
        <f t="shared" si="75"/>
        <v>3945</v>
      </c>
      <c r="I193" s="15">
        <f t="shared" si="75"/>
        <v>4135</v>
      </c>
      <c r="J193" s="15">
        <f t="shared" si="75"/>
        <v>4325</v>
      </c>
      <c r="K193" s="15">
        <f t="shared" si="75"/>
        <v>4515</v>
      </c>
      <c r="L193" s="15">
        <f t="shared" si="75"/>
        <v>4705</v>
      </c>
      <c r="M193" s="15">
        <f t="shared" si="75"/>
        <v>4895</v>
      </c>
      <c r="N193" s="15">
        <f t="shared" si="75"/>
        <v>5085</v>
      </c>
      <c r="O193" s="15">
        <f t="shared" si="75"/>
        <v>5275</v>
      </c>
      <c r="P193" s="15">
        <f t="shared" si="75"/>
        <v>5465</v>
      </c>
      <c r="Q193" s="15">
        <f t="shared" si="75"/>
        <v>5655</v>
      </c>
      <c r="R193" s="15">
        <f t="shared" si="75"/>
        <v>5845</v>
      </c>
      <c r="S193" s="15">
        <f t="shared" si="75"/>
        <v>6035</v>
      </c>
      <c r="T193" s="15">
        <f t="shared" si="75"/>
        <v>6225</v>
      </c>
      <c r="U193" s="15">
        <f t="shared" si="75"/>
        <v>6415</v>
      </c>
      <c r="V193" s="15">
        <f t="shared" si="75"/>
        <v>6605</v>
      </c>
      <c r="W193" s="15">
        <f t="shared" si="75"/>
        <v>6795</v>
      </c>
      <c r="X193" s="15">
        <f t="shared" si="75"/>
        <v>6985</v>
      </c>
      <c r="Y193" s="15">
        <f t="shared" si="75"/>
        <v>7175</v>
      </c>
      <c r="Z193" s="15">
        <f t="shared" si="75"/>
        <v>7365</v>
      </c>
      <c r="AA193" s="15">
        <f t="shared" si="75"/>
        <v>7555</v>
      </c>
      <c r="AB193" s="15">
        <f t="shared" si="75"/>
        <v>7745</v>
      </c>
      <c r="AC193" s="15">
        <f t="shared" si="75"/>
        <v>7935</v>
      </c>
      <c r="AD193" s="15">
        <f t="shared" si="75"/>
        <v>8125</v>
      </c>
      <c r="AE193" s="15">
        <f t="shared" si="75"/>
        <v>8315</v>
      </c>
      <c r="AF193" s="15">
        <f t="shared" si="75"/>
        <v>8505</v>
      </c>
      <c r="AG193" s="15">
        <f t="shared" si="75"/>
        <v>8695</v>
      </c>
      <c r="AH193" s="16">
        <f t="shared" si="75"/>
        <v>8885</v>
      </c>
    </row>
    <row r="194" spans="2:34" ht="37.5" customHeight="1">
      <c r="B194" s="77" t="s">
        <v>285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9"/>
    </row>
    <row r="195" spans="2:34" ht="37.5" customHeight="1">
      <c r="B195" s="80" t="s">
        <v>264</v>
      </c>
      <c r="C195" s="75" t="s">
        <v>27</v>
      </c>
      <c r="D195" s="77" t="s">
        <v>265</v>
      </c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9"/>
    </row>
    <row r="196" spans="2:34" ht="37.5" customHeight="1">
      <c r="B196" s="81"/>
      <c r="C196" s="76"/>
      <c r="D196" s="7">
        <v>0</v>
      </c>
      <c r="E196" s="7">
        <v>1</v>
      </c>
      <c r="F196" s="7">
        <v>2</v>
      </c>
      <c r="G196" s="7">
        <v>3</v>
      </c>
      <c r="H196" s="7">
        <v>4</v>
      </c>
      <c r="I196" s="7">
        <v>5</v>
      </c>
      <c r="J196" s="7">
        <v>6</v>
      </c>
      <c r="K196" s="7">
        <v>7</v>
      </c>
      <c r="L196" s="7">
        <v>8</v>
      </c>
      <c r="M196" s="7">
        <v>9</v>
      </c>
      <c r="N196" s="7">
        <v>10</v>
      </c>
      <c r="O196" s="7">
        <v>11</v>
      </c>
      <c r="P196" s="7">
        <v>12</v>
      </c>
      <c r="Q196" s="7">
        <v>13</v>
      </c>
      <c r="R196" s="7">
        <v>14</v>
      </c>
      <c r="S196" s="7">
        <v>15</v>
      </c>
      <c r="T196" s="7">
        <v>16</v>
      </c>
      <c r="U196" s="7">
        <v>17</v>
      </c>
      <c r="V196" s="7">
        <v>18</v>
      </c>
      <c r="W196" s="7">
        <v>19</v>
      </c>
      <c r="X196" s="7">
        <v>20</v>
      </c>
      <c r="Y196" s="7">
        <v>21</v>
      </c>
      <c r="Z196" s="7">
        <v>22</v>
      </c>
      <c r="AA196" s="7">
        <v>23</v>
      </c>
      <c r="AB196" s="7">
        <v>24</v>
      </c>
      <c r="AC196" s="7">
        <v>25</v>
      </c>
      <c r="AD196" s="7">
        <v>26</v>
      </c>
      <c r="AE196" s="7">
        <v>27</v>
      </c>
      <c r="AF196" s="7">
        <v>28</v>
      </c>
      <c r="AG196" s="7">
        <v>29</v>
      </c>
      <c r="AH196" s="6">
        <v>30</v>
      </c>
    </row>
    <row r="197" spans="2:34" ht="37.5" customHeight="1">
      <c r="B197" s="18" t="s">
        <v>135</v>
      </c>
      <c r="C197" s="7" t="s">
        <v>24</v>
      </c>
      <c r="D197" s="7">
        <v>250</v>
      </c>
      <c r="E197" s="7">
        <f>D197+18</f>
        <v>268</v>
      </c>
      <c r="F197" s="7">
        <f>E197+18</f>
        <v>286</v>
      </c>
      <c r="G197" s="7">
        <f>F197+18</f>
        <v>304</v>
      </c>
      <c r="H197" s="7">
        <f>G197+18</f>
        <v>322</v>
      </c>
      <c r="I197" s="7">
        <f>H197+18</f>
        <v>340</v>
      </c>
      <c r="J197" s="7">
        <v>360</v>
      </c>
      <c r="K197" s="7">
        <f>J197+20</f>
        <v>380</v>
      </c>
      <c r="L197" s="7">
        <f aca="true" t="shared" si="76" ref="L197:S197">K197+20</f>
        <v>400</v>
      </c>
      <c r="M197" s="7">
        <f t="shared" si="76"/>
        <v>420</v>
      </c>
      <c r="N197" s="7">
        <f t="shared" si="76"/>
        <v>440</v>
      </c>
      <c r="O197" s="7">
        <f t="shared" si="76"/>
        <v>460</v>
      </c>
      <c r="P197" s="7">
        <f t="shared" si="76"/>
        <v>480</v>
      </c>
      <c r="Q197" s="7">
        <f t="shared" si="76"/>
        <v>500</v>
      </c>
      <c r="R197" s="7">
        <f t="shared" si="76"/>
        <v>520</v>
      </c>
      <c r="S197" s="7">
        <f t="shared" si="76"/>
        <v>540</v>
      </c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2:34" ht="37.5" customHeight="1">
      <c r="B198" s="82" t="s">
        <v>136</v>
      </c>
      <c r="C198" s="75" t="s">
        <v>22</v>
      </c>
      <c r="D198" s="7">
        <v>410</v>
      </c>
      <c r="E198" s="7">
        <f>D198+22</f>
        <v>432</v>
      </c>
      <c r="F198" s="7">
        <f aca="true" t="shared" si="77" ref="F198:I199">E198+22</f>
        <v>454</v>
      </c>
      <c r="G198" s="7">
        <f t="shared" si="77"/>
        <v>476</v>
      </c>
      <c r="H198" s="7">
        <f t="shared" si="77"/>
        <v>498</v>
      </c>
      <c r="I198" s="7">
        <f t="shared" si="77"/>
        <v>520</v>
      </c>
      <c r="J198" s="7">
        <v>544</v>
      </c>
      <c r="K198" s="7">
        <f>J198+24</f>
        <v>568</v>
      </c>
      <c r="L198" s="7">
        <f aca="true" t="shared" si="78" ref="L198:S198">K198+24</f>
        <v>592</v>
      </c>
      <c r="M198" s="7">
        <f t="shared" si="78"/>
        <v>616</v>
      </c>
      <c r="N198" s="7">
        <f t="shared" si="78"/>
        <v>640</v>
      </c>
      <c r="O198" s="7">
        <f t="shared" si="78"/>
        <v>664</v>
      </c>
      <c r="P198" s="7">
        <f t="shared" si="78"/>
        <v>688</v>
      </c>
      <c r="Q198" s="7">
        <f t="shared" si="78"/>
        <v>712</v>
      </c>
      <c r="R198" s="7">
        <f t="shared" si="78"/>
        <v>736</v>
      </c>
      <c r="S198" s="7">
        <f t="shared" si="78"/>
        <v>760</v>
      </c>
      <c r="T198" s="7">
        <f>S198+28</f>
        <v>788</v>
      </c>
      <c r="U198" s="7">
        <f>T198+28</f>
        <v>816</v>
      </c>
      <c r="V198" s="7">
        <f>U198+28</f>
        <v>844</v>
      </c>
      <c r="W198" s="7">
        <f>V198+28</f>
        <v>872</v>
      </c>
      <c r="X198" s="7">
        <f>W198+28</f>
        <v>900</v>
      </c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 spans="2:34" ht="37.5" customHeight="1">
      <c r="B199" s="81"/>
      <c r="C199" s="76"/>
      <c r="D199" s="7">
        <v>410</v>
      </c>
      <c r="E199" s="7">
        <f>D199+22</f>
        <v>432</v>
      </c>
      <c r="F199" s="7">
        <f t="shared" si="77"/>
        <v>454</v>
      </c>
      <c r="G199" s="7">
        <f t="shared" si="77"/>
        <v>476</v>
      </c>
      <c r="H199" s="7">
        <v>476</v>
      </c>
      <c r="I199" s="7">
        <v>498</v>
      </c>
      <c r="J199" s="7">
        <v>520</v>
      </c>
      <c r="K199" s="7">
        <v>544</v>
      </c>
      <c r="L199" s="7">
        <v>568</v>
      </c>
      <c r="M199" s="7">
        <v>592</v>
      </c>
      <c r="N199" s="7">
        <v>516</v>
      </c>
      <c r="O199" s="7">
        <v>640</v>
      </c>
      <c r="P199" s="7">
        <v>764</v>
      </c>
      <c r="Q199" s="7">
        <v>688</v>
      </c>
      <c r="R199" s="7">
        <v>712</v>
      </c>
      <c r="S199" s="7">
        <v>736</v>
      </c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00" spans="2:34" ht="37.5" customHeight="1">
      <c r="B200" s="18" t="s">
        <v>137</v>
      </c>
      <c r="C200" s="75" t="s">
        <v>19</v>
      </c>
      <c r="D200" s="7">
        <v>660</v>
      </c>
      <c r="E200" s="7">
        <f>D200+32</f>
        <v>692</v>
      </c>
      <c r="F200" s="7">
        <f aca="true" t="shared" si="79" ref="F200:X200">E200+32</f>
        <v>724</v>
      </c>
      <c r="G200" s="7">
        <f t="shared" si="79"/>
        <v>756</v>
      </c>
      <c r="H200" s="7">
        <f t="shared" si="79"/>
        <v>788</v>
      </c>
      <c r="I200" s="7">
        <f t="shared" si="79"/>
        <v>820</v>
      </c>
      <c r="J200" s="7">
        <f t="shared" si="79"/>
        <v>852</v>
      </c>
      <c r="K200" s="7">
        <f t="shared" si="79"/>
        <v>884</v>
      </c>
      <c r="L200" s="7">
        <f t="shared" si="79"/>
        <v>916</v>
      </c>
      <c r="M200" s="7">
        <f t="shared" si="79"/>
        <v>948</v>
      </c>
      <c r="N200" s="7">
        <f t="shared" si="79"/>
        <v>980</v>
      </c>
      <c r="O200" s="7">
        <f t="shared" si="79"/>
        <v>1012</v>
      </c>
      <c r="P200" s="7">
        <f t="shared" si="79"/>
        <v>1044</v>
      </c>
      <c r="Q200" s="7">
        <f t="shared" si="79"/>
        <v>1076</v>
      </c>
      <c r="R200" s="7">
        <f t="shared" si="79"/>
        <v>1108</v>
      </c>
      <c r="S200" s="7">
        <f t="shared" si="79"/>
        <v>1140</v>
      </c>
      <c r="T200" s="7">
        <f t="shared" si="79"/>
        <v>1172</v>
      </c>
      <c r="U200" s="7">
        <f t="shared" si="79"/>
        <v>1204</v>
      </c>
      <c r="V200" s="7">
        <f t="shared" si="79"/>
        <v>1236</v>
      </c>
      <c r="W200" s="7">
        <f t="shared" si="79"/>
        <v>1268</v>
      </c>
      <c r="X200" s="7">
        <f t="shared" si="79"/>
        <v>1300</v>
      </c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</row>
    <row r="201" spans="2:34" ht="37.5" customHeight="1">
      <c r="B201" s="18" t="s">
        <v>39</v>
      </c>
      <c r="C201" s="76"/>
      <c r="D201" s="7">
        <v>724</v>
      </c>
      <c r="E201" s="7">
        <v>756</v>
      </c>
      <c r="F201" s="7">
        <v>788</v>
      </c>
      <c r="G201" s="7">
        <v>820</v>
      </c>
      <c r="H201" s="7">
        <v>852</v>
      </c>
      <c r="I201" s="7">
        <v>884</v>
      </c>
      <c r="J201" s="7">
        <v>948</v>
      </c>
      <c r="K201" s="7">
        <v>980</v>
      </c>
      <c r="L201" s="7">
        <v>1012</v>
      </c>
      <c r="M201" s="7">
        <v>1044</v>
      </c>
      <c r="N201" s="7">
        <v>1108</v>
      </c>
      <c r="O201" s="7">
        <v>1140</v>
      </c>
      <c r="P201" s="7">
        <v>1172</v>
      </c>
      <c r="Q201" s="7">
        <v>1204</v>
      </c>
      <c r="R201" s="7">
        <v>1236</v>
      </c>
      <c r="S201" s="7">
        <v>1268</v>
      </c>
      <c r="T201" s="7">
        <v>1300</v>
      </c>
      <c r="U201" s="7">
        <v>1300</v>
      </c>
      <c r="V201" s="7">
        <v>1300</v>
      </c>
      <c r="W201" s="7">
        <v>1300</v>
      </c>
      <c r="X201" s="7">
        <v>1300</v>
      </c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</row>
    <row r="202" spans="2:34" ht="37.5" customHeight="1">
      <c r="B202" s="18" t="s">
        <v>13</v>
      </c>
      <c r="C202" s="7" t="s">
        <v>18</v>
      </c>
      <c r="D202" s="7">
        <v>89</v>
      </c>
      <c r="E202" s="7">
        <v>93</v>
      </c>
      <c r="F202" s="7">
        <v>98</v>
      </c>
      <c r="G202" s="7">
        <v>102</v>
      </c>
      <c r="H202" s="7">
        <v>106</v>
      </c>
      <c r="I202" s="7">
        <v>111</v>
      </c>
      <c r="J202" s="7">
        <v>115</v>
      </c>
      <c r="K202" s="7">
        <v>119</v>
      </c>
      <c r="L202" s="7">
        <v>124</v>
      </c>
      <c r="M202" s="7">
        <v>128</v>
      </c>
      <c r="N202" s="7">
        <v>132</v>
      </c>
      <c r="O202" s="7">
        <v>137</v>
      </c>
      <c r="P202" s="7">
        <v>141</v>
      </c>
      <c r="Q202" s="7">
        <v>145</v>
      </c>
      <c r="R202" s="7">
        <v>150</v>
      </c>
      <c r="S202" s="7">
        <v>154</v>
      </c>
      <c r="T202" s="7">
        <v>158</v>
      </c>
      <c r="U202" s="7">
        <v>163</v>
      </c>
      <c r="V202" s="7">
        <v>167</v>
      </c>
      <c r="W202" s="7">
        <v>171</v>
      </c>
      <c r="X202" s="7">
        <v>176</v>
      </c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</row>
    <row r="203" spans="2:34" ht="37.5" customHeight="1">
      <c r="B203" s="18" t="s">
        <v>13</v>
      </c>
      <c r="C203" s="7" t="s">
        <v>17</v>
      </c>
      <c r="D203" s="7">
        <v>119</v>
      </c>
      <c r="E203" s="7">
        <v>125</v>
      </c>
      <c r="F203" s="7">
        <v>130</v>
      </c>
      <c r="G203" s="7">
        <v>136</v>
      </c>
      <c r="H203" s="7">
        <v>142</v>
      </c>
      <c r="I203" s="7">
        <v>148</v>
      </c>
      <c r="J203" s="7">
        <v>153</v>
      </c>
      <c r="K203" s="7">
        <v>159</v>
      </c>
      <c r="L203" s="7">
        <v>165</v>
      </c>
      <c r="M203" s="7">
        <v>171</v>
      </c>
      <c r="N203" s="7">
        <v>176</v>
      </c>
      <c r="O203" s="7">
        <v>182</v>
      </c>
      <c r="P203" s="7">
        <v>188</v>
      </c>
      <c r="Q203" s="7">
        <v>194</v>
      </c>
      <c r="R203" s="7">
        <v>199</v>
      </c>
      <c r="S203" s="7">
        <v>205</v>
      </c>
      <c r="T203" s="7">
        <v>211</v>
      </c>
      <c r="U203" s="7">
        <v>217</v>
      </c>
      <c r="V203" s="7">
        <v>222</v>
      </c>
      <c r="W203" s="7">
        <v>228</v>
      </c>
      <c r="X203" s="7">
        <v>234</v>
      </c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</row>
    <row r="204" spans="2:34" ht="37.5" customHeight="1">
      <c r="B204" s="18" t="s">
        <v>138</v>
      </c>
      <c r="C204" s="7" t="s">
        <v>15</v>
      </c>
      <c r="D204" s="7">
        <v>870</v>
      </c>
      <c r="E204" s="7">
        <f>D204+42</f>
        <v>912</v>
      </c>
      <c r="F204" s="7">
        <f aca="true" t="shared" si="80" ref="F204:X204">E204+42</f>
        <v>954</v>
      </c>
      <c r="G204" s="7">
        <f t="shared" si="80"/>
        <v>996</v>
      </c>
      <c r="H204" s="7">
        <f t="shared" si="80"/>
        <v>1038</v>
      </c>
      <c r="I204" s="7">
        <f t="shared" si="80"/>
        <v>1080</v>
      </c>
      <c r="J204" s="7">
        <f t="shared" si="80"/>
        <v>1122</v>
      </c>
      <c r="K204" s="7">
        <f t="shared" si="80"/>
        <v>1164</v>
      </c>
      <c r="L204" s="7">
        <f t="shared" si="80"/>
        <v>1206</v>
      </c>
      <c r="M204" s="7">
        <f t="shared" si="80"/>
        <v>1248</v>
      </c>
      <c r="N204" s="7">
        <f t="shared" si="80"/>
        <v>1290</v>
      </c>
      <c r="O204" s="7">
        <f t="shared" si="80"/>
        <v>1332</v>
      </c>
      <c r="P204" s="7">
        <f t="shared" si="80"/>
        <v>1374</v>
      </c>
      <c r="Q204" s="7">
        <f t="shared" si="80"/>
        <v>1416</v>
      </c>
      <c r="R204" s="7">
        <f t="shared" si="80"/>
        <v>1458</v>
      </c>
      <c r="S204" s="7">
        <f t="shared" si="80"/>
        <v>1500</v>
      </c>
      <c r="T204" s="7">
        <f t="shared" si="80"/>
        <v>1542</v>
      </c>
      <c r="U204" s="7">
        <f t="shared" si="80"/>
        <v>1584</v>
      </c>
      <c r="V204" s="7">
        <f t="shared" si="80"/>
        <v>1626</v>
      </c>
      <c r="W204" s="7">
        <f t="shared" si="80"/>
        <v>1668</v>
      </c>
      <c r="X204" s="7">
        <f t="shared" si="80"/>
        <v>1710</v>
      </c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</row>
    <row r="205" spans="2:34" ht="37.5" customHeight="1">
      <c r="B205" s="18" t="s">
        <v>13</v>
      </c>
      <c r="C205" s="21" t="s">
        <v>14</v>
      </c>
      <c r="D205" s="7">
        <v>24</v>
      </c>
      <c r="E205" s="7">
        <v>26</v>
      </c>
      <c r="F205" s="7">
        <v>27</v>
      </c>
      <c r="G205" s="7">
        <v>28</v>
      </c>
      <c r="H205" s="7">
        <v>29</v>
      </c>
      <c r="I205" s="7">
        <v>30</v>
      </c>
      <c r="J205" s="7">
        <v>31</v>
      </c>
      <c r="K205" s="7">
        <v>33</v>
      </c>
      <c r="L205" s="7">
        <v>34</v>
      </c>
      <c r="M205" s="7">
        <v>35</v>
      </c>
      <c r="N205" s="7">
        <v>36</v>
      </c>
      <c r="O205" s="7">
        <v>37</v>
      </c>
      <c r="P205" s="7">
        <v>38</v>
      </c>
      <c r="Q205" s="7">
        <v>40</v>
      </c>
      <c r="R205" s="7">
        <v>41</v>
      </c>
      <c r="S205" s="7">
        <v>42</v>
      </c>
      <c r="T205" s="7">
        <v>42</v>
      </c>
      <c r="U205" s="7">
        <v>43</v>
      </c>
      <c r="V205" s="7">
        <v>44</v>
      </c>
      <c r="W205" s="7">
        <v>45</v>
      </c>
      <c r="X205" s="7">
        <v>46</v>
      </c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</row>
    <row r="206" spans="2:34" ht="37.5" customHeight="1">
      <c r="B206" s="18" t="s">
        <v>67</v>
      </c>
      <c r="C206" s="21" t="s">
        <v>68</v>
      </c>
      <c r="D206" s="7">
        <v>44</v>
      </c>
      <c r="E206" s="7">
        <v>46</v>
      </c>
      <c r="F206" s="7">
        <v>48</v>
      </c>
      <c r="G206" s="7">
        <v>50</v>
      </c>
      <c r="H206" s="7">
        <v>52</v>
      </c>
      <c r="I206" s="7">
        <v>54</v>
      </c>
      <c r="J206" s="7">
        <v>56</v>
      </c>
      <c r="K206" s="7">
        <v>58</v>
      </c>
      <c r="L206" s="7">
        <v>60</v>
      </c>
      <c r="M206" s="7">
        <v>62</v>
      </c>
      <c r="N206" s="7">
        <v>65</v>
      </c>
      <c r="O206" s="7">
        <v>67</v>
      </c>
      <c r="P206" s="7">
        <v>69</v>
      </c>
      <c r="Q206" s="7">
        <v>70</v>
      </c>
      <c r="R206" s="7">
        <v>73</v>
      </c>
      <c r="S206" s="7">
        <v>75</v>
      </c>
      <c r="T206" s="7">
        <v>77</v>
      </c>
      <c r="U206" s="7">
        <v>79</v>
      </c>
      <c r="V206" s="7">
        <v>81</v>
      </c>
      <c r="W206" s="7">
        <v>83</v>
      </c>
      <c r="X206" s="7">
        <v>86</v>
      </c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</row>
    <row r="207" spans="2:34" ht="37.5" customHeight="1">
      <c r="B207" s="18" t="s">
        <v>69</v>
      </c>
      <c r="C207" s="21" t="s">
        <v>70</v>
      </c>
      <c r="D207" s="7">
        <v>87</v>
      </c>
      <c r="E207" s="7">
        <v>91</v>
      </c>
      <c r="F207" s="7">
        <v>95</v>
      </c>
      <c r="G207" s="7">
        <v>100</v>
      </c>
      <c r="H207" s="7">
        <v>104</v>
      </c>
      <c r="I207" s="7">
        <v>108</v>
      </c>
      <c r="J207" s="7">
        <v>112</v>
      </c>
      <c r="K207" s="7">
        <v>116</v>
      </c>
      <c r="L207" s="7">
        <v>121</v>
      </c>
      <c r="M207" s="7">
        <v>125</v>
      </c>
      <c r="N207" s="7">
        <v>129</v>
      </c>
      <c r="O207" s="7">
        <v>133</v>
      </c>
      <c r="P207" s="7">
        <v>137</v>
      </c>
      <c r="Q207" s="7">
        <v>142</v>
      </c>
      <c r="R207" s="7">
        <v>146</v>
      </c>
      <c r="S207" s="7">
        <v>150</v>
      </c>
      <c r="T207" s="7">
        <v>154</v>
      </c>
      <c r="U207" s="7">
        <v>158</v>
      </c>
      <c r="V207" s="7">
        <v>163</v>
      </c>
      <c r="W207" s="7">
        <v>167</v>
      </c>
      <c r="X207" s="7">
        <v>171</v>
      </c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2:34" ht="37.5" customHeight="1">
      <c r="B208" s="18" t="s">
        <v>286</v>
      </c>
      <c r="C208" s="7" t="s">
        <v>12</v>
      </c>
      <c r="D208" s="7">
        <v>870</v>
      </c>
      <c r="E208" s="7">
        <f>D208+56</f>
        <v>926</v>
      </c>
      <c r="F208" s="7">
        <f aca="true" t="shared" si="81" ref="F208:S208">E208+56</f>
        <v>982</v>
      </c>
      <c r="G208" s="7">
        <f t="shared" si="81"/>
        <v>1038</v>
      </c>
      <c r="H208" s="7">
        <f t="shared" si="81"/>
        <v>1094</v>
      </c>
      <c r="I208" s="7">
        <f t="shared" si="81"/>
        <v>1150</v>
      </c>
      <c r="J208" s="7">
        <f t="shared" si="81"/>
        <v>1206</v>
      </c>
      <c r="K208" s="7">
        <f t="shared" si="81"/>
        <v>1262</v>
      </c>
      <c r="L208" s="7">
        <f t="shared" si="81"/>
        <v>1318</v>
      </c>
      <c r="M208" s="7">
        <f t="shared" si="81"/>
        <v>1374</v>
      </c>
      <c r="N208" s="7">
        <f t="shared" si="81"/>
        <v>1430</v>
      </c>
      <c r="O208" s="7">
        <f t="shared" si="81"/>
        <v>1486</v>
      </c>
      <c r="P208" s="7">
        <f t="shared" si="81"/>
        <v>1542</v>
      </c>
      <c r="Q208" s="7">
        <f t="shared" si="81"/>
        <v>1598</v>
      </c>
      <c r="R208" s="7">
        <f t="shared" si="81"/>
        <v>1654</v>
      </c>
      <c r="S208" s="7">
        <f t="shared" si="81"/>
        <v>1710</v>
      </c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</row>
    <row r="209" spans="2:34" ht="37.5" customHeight="1">
      <c r="B209" s="18" t="s">
        <v>287</v>
      </c>
      <c r="C209" s="75" t="s">
        <v>8</v>
      </c>
      <c r="D209" s="7">
        <v>1230</v>
      </c>
      <c r="E209" s="7">
        <f>D209+79</f>
        <v>1309</v>
      </c>
      <c r="F209" s="7">
        <f aca="true" t="shared" si="82" ref="F209:S209">E209+79</f>
        <v>1388</v>
      </c>
      <c r="G209" s="7">
        <f t="shared" si="82"/>
        <v>1467</v>
      </c>
      <c r="H209" s="7">
        <f t="shared" si="82"/>
        <v>1546</v>
      </c>
      <c r="I209" s="7">
        <f t="shared" si="82"/>
        <v>1625</v>
      </c>
      <c r="J209" s="7">
        <f t="shared" si="82"/>
        <v>1704</v>
      </c>
      <c r="K209" s="7">
        <f t="shared" si="82"/>
        <v>1783</v>
      </c>
      <c r="L209" s="7">
        <f t="shared" si="82"/>
        <v>1862</v>
      </c>
      <c r="M209" s="7">
        <f t="shared" si="82"/>
        <v>1941</v>
      </c>
      <c r="N209" s="7">
        <f t="shared" si="82"/>
        <v>2020</v>
      </c>
      <c r="O209" s="7">
        <f t="shared" si="82"/>
        <v>2099</v>
      </c>
      <c r="P209" s="7">
        <f t="shared" si="82"/>
        <v>2178</v>
      </c>
      <c r="Q209" s="7">
        <f t="shared" si="82"/>
        <v>2257</v>
      </c>
      <c r="R209" s="7">
        <f t="shared" si="82"/>
        <v>2336</v>
      </c>
      <c r="S209" s="7">
        <f t="shared" si="82"/>
        <v>2415</v>
      </c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</row>
    <row r="210" spans="2:34" ht="37.5" customHeight="1">
      <c r="B210" s="18" t="s">
        <v>10</v>
      </c>
      <c r="C210" s="83"/>
      <c r="D210" s="7">
        <v>1325</v>
      </c>
      <c r="E210" s="7">
        <v>1374</v>
      </c>
      <c r="F210" s="7">
        <v>1424</v>
      </c>
      <c r="G210" s="7">
        <v>1473</v>
      </c>
      <c r="H210" s="7">
        <v>1523</v>
      </c>
      <c r="I210" s="7">
        <v>1572</v>
      </c>
      <c r="J210" s="7">
        <v>1622</v>
      </c>
      <c r="K210" s="7">
        <v>1671</v>
      </c>
      <c r="L210" s="7">
        <v>1721</v>
      </c>
      <c r="M210" s="7">
        <v>1770</v>
      </c>
      <c r="N210" s="7">
        <v>1820</v>
      </c>
      <c r="O210" s="7">
        <v>1869</v>
      </c>
      <c r="P210" s="7">
        <v>1919</v>
      </c>
      <c r="Q210" s="7">
        <v>1968</v>
      </c>
      <c r="R210" s="7">
        <v>2018</v>
      </c>
      <c r="S210" s="7">
        <v>2067</v>
      </c>
      <c r="T210" s="7">
        <v>2105</v>
      </c>
      <c r="U210" s="7">
        <v>2154</v>
      </c>
      <c r="V210" s="7">
        <v>2204</v>
      </c>
      <c r="W210" s="7">
        <v>2253</v>
      </c>
      <c r="X210" s="7">
        <v>2303</v>
      </c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2:34" ht="37.5" customHeight="1">
      <c r="B211" s="18" t="s">
        <v>36</v>
      </c>
      <c r="C211" s="76"/>
      <c r="D211" s="7">
        <v>1388</v>
      </c>
      <c r="E211" s="7">
        <v>1388</v>
      </c>
      <c r="F211" s="7">
        <v>1467</v>
      </c>
      <c r="G211" s="7">
        <v>1546</v>
      </c>
      <c r="H211" s="7">
        <v>1546</v>
      </c>
      <c r="I211" s="7">
        <v>1625</v>
      </c>
      <c r="J211" s="7">
        <v>1625</v>
      </c>
      <c r="K211" s="7">
        <v>1704</v>
      </c>
      <c r="L211" s="7">
        <v>1783</v>
      </c>
      <c r="M211" s="7">
        <v>1783</v>
      </c>
      <c r="N211" s="7">
        <v>1862</v>
      </c>
      <c r="O211" s="7">
        <v>1914</v>
      </c>
      <c r="P211" s="7">
        <v>1914</v>
      </c>
      <c r="Q211" s="7">
        <v>2020</v>
      </c>
      <c r="R211" s="7">
        <v>2099</v>
      </c>
      <c r="S211" s="7">
        <v>2178</v>
      </c>
      <c r="T211" s="7">
        <v>2178</v>
      </c>
      <c r="U211" s="7">
        <v>2257</v>
      </c>
      <c r="V211" s="7">
        <v>2336</v>
      </c>
      <c r="W211" s="7">
        <v>2415</v>
      </c>
      <c r="X211" s="7">
        <v>2415</v>
      </c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</row>
    <row r="212" spans="2:34" ht="37.5" customHeight="1">
      <c r="B212" s="18" t="s">
        <v>141</v>
      </c>
      <c r="C212" s="7" t="s">
        <v>7</v>
      </c>
      <c r="D212" s="7">
        <v>1660</v>
      </c>
      <c r="E212" s="7">
        <f>D212+107</f>
        <v>1767</v>
      </c>
      <c r="F212" s="7">
        <f aca="true" t="shared" si="83" ref="F212:AH212">E212+107</f>
        <v>1874</v>
      </c>
      <c r="G212" s="7">
        <f t="shared" si="83"/>
        <v>1981</v>
      </c>
      <c r="H212" s="7">
        <f t="shared" si="83"/>
        <v>2088</v>
      </c>
      <c r="I212" s="7">
        <f t="shared" si="83"/>
        <v>2195</v>
      </c>
      <c r="J212" s="7">
        <f t="shared" si="83"/>
        <v>2302</v>
      </c>
      <c r="K212" s="7">
        <f t="shared" si="83"/>
        <v>2409</v>
      </c>
      <c r="L212" s="7">
        <f t="shared" si="83"/>
        <v>2516</v>
      </c>
      <c r="M212" s="7">
        <f t="shared" si="83"/>
        <v>2623</v>
      </c>
      <c r="N212" s="7">
        <f t="shared" si="83"/>
        <v>2730</v>
      </c>
      <c r="O212" s="7">
        <f t="shared" si="83"/>
        <v>2837</v>
      </c>
      <c r="P212" s="7">
        <f t="shared" si="83"/>
        <v>2944</v>
      </c>
      <c r="Q212" s="7">
        <f t="shared" si="83"/>
        <v>3051</v>
      </c>
      <c r="R212" s="7">
        <f t="shared" si="83"/>
        <v>3158</v>
      </c>
      <c r="S212" s="7">
        <f t="shared" si="83"/>
        <v>3265</v>
      </c>
      <c r="T212" s="7">
        <f t="shared" si="83"/>
        <v>3372</v>
      </c>
      <c r="U212" s="7">
        <f t="shared" si="83"/>
        <v>3479</v>
      </c>
      <c r="V212" s="7">
        <f t="shared" si="83"/>
        <v>3586</v>
      </c>
      <c r="W212" s="7">
        <f t="shared" si="83"/>
        <v>3693</v>
      </c>
      <c r="X212" s="7">
        <f t="shared" si="83"/>
        <v>3800</v>
      </c>
      <c r="Y212" s="7">
        <f t="shared" si="83"/>
        <v>3907</v>
      </c>
      <c r="Z212" s="7">
        <f t="shared" si="83"/>
        <v>4014</v>
      </c>
      <c r="AA212" s="7">
        <f t="shared" si="83"/>
        <v>4121</v>
      </c>
      <c r="AB212" s="7">
        <f t="shared" si="83"/>
        <v>4228</v>
      </c>
      <c r="AC212" s="7">
        <f t="shared" si="83"/>
        <v>4335</v>
      </c>
      <c r="AD212" s="7">
        <f t="shared" si="83"/>
        <v>4442</v>
      </c>
      <c r="AE212" s="7">
        <f t="shared" si="83"/>
        <v>4549</v>
      </c>
      <c r="AF212" s="7">
        <f t="shared" si="83"/>
        <v>4656</v>
      </c>
      <c r="AG212" s="7">
        <f t="shared" si="83"/>
        <v>4763</v>
      </c>
      <c r="AH212" s="6">
        <f t="shared" si="83"/>
        <v>4870</v>
      </c>
    </row>
    <row r="213" spans="2:34" ht="37.5" customHeight="1">
      <c r="B213" s="18" t="s">
        <v>142</v>
      </c>
      <c r="C213" s="7" t="s">
        <v>5</v>
      </c>
      <c r="D213" s="7">
        <v>2490</v>
      </c>
      <c r="E213" s="7">
        <f>D213+160</f>
        <v>2650</v>
      </c>
      <c r="F213" s="7">
        <f aca="true" t="shared" si="84" ref="F213:AH213">E213+160</f>
        <v>2810</v>
      </c>
      <c r="G213" s="7">
        <f t="shared" si="84"/>
        <v>2970</v>
      </c>
      <c r="H213" s="7">
        <f t="shared" si="84"/>
        <v>3130</v>
      </c>
      <c r="I213" s="7">
        <f t="shared" si="84"/>
        <v>3290</v>
      </c>
      <c r="J213" s="7">
        <f t="shared" si="84"/>
        <v>3450</v>
      </c>
      <c r="K213" s="7">
        <f t="shared" si="84"/>
        <v>3610</v>
      </c>
      <c r="L213" s="7">
        <f t="shared" si="84"/>
        <v>3770</v>
      </c>
      <c r="M213" s="7">
        <f t="shared" si="84"/>
        <v>3930</v>
      </c>
      <c r="N213" s="7">
        <f t="shared" si="84"/>
        <v>4090</v>
      </c>
      <c r="O213" s="7">
        <f t="shared" si="84"/>
        <v>4250</v>
      </c>
      <c r="P213" s="7">
        <f t="shared" si="84"/>
        <v>4410</v>
      </c>
      <c r="Q213" s="7">
        <f t="shared" si="84"/>
        <v>4570</v>
      </c>
      <c r="R213" s="7">
        <f t="shared" si="84"/>
        <v>4730</v>
      </c>
      <c r="S213" s="7">
        <f t="shared" si="84"/>
        <v>4890</v>
      </c>
      <c r="T213" s="7">
        <f t="shared" si="84"/>
        <v>5050</v>
      </c>
      <c r="U213" s="7">
        <f t="shared" si="84"/>
        <v>5210</v>
      </c>
      <c r="V213" s="7">
        <f t="shared" si="84"/>
        <v>5370</v>
      </c>
      <c r="W213" s="7">
        <f t="shared" si="84"/>
        <v>5530</v>
      </c>
      <c r="X213" s="7">
        <f t="shared" si="84"/>
        <v>5690</v>
      </c>
      <c r="Y213" s="7">
        <f t="shared" si="84"/>
        <v>5850</v>
      </c>
      <c r="Z213" s="7">
        <f t="shared" si="84"/>
        <v>6010</v>
      </c>
      <c r="AA213" s="7">
        <f t="shared" si="84"/>
        <v>6170</v>
      </c>
      <c r="AB213" s="7">
        <f t="shared" si="84"/>
        <v>6330</v>
      </c>
      <c r="AC213" s="7">
        <f t="shared" si="84"/>
        <v>6490</v>
      </c>
      <c r="AD213" s="7">
        <f t="shared" si="84"/>
        <v>6650</v>
      </c>
      <c r="AE213" s="7">
        <f t="shared" si="84"/>
        <v>6810</v>
      </c>
      <c r="AF213" s="7">
        <f t="shared" si="84"/>
        <v>6970</v>
      </c>
      <c r="AG213" s="7">
        <f t="shared" si="84"/>
        <v>7130</v>
      </c>
      <c r="AH213" s="6">
        <f t="shared" si="84"/>
        <v>7290</v>
      </c>
    </row>
    <row r="214" spans="2:34" ht="37.5" customHeight="1">
      <c r="B214" s="14" t="s">
        <v>143</v>
      </c>
      <c r="C214" s="15" t="s">
        <v>2</v>
      </c>
      <c r="D214" s="15">
        <v>2865</v>
      </c>
      <c r="E214" s="15">
        <f>D214+185</f>
        <v>3050</v>
      </c>
      <c r="F214" s="15">
        <f aca="true" t="shared" si="85" ref="F214:AH214">E214+185</f>
        <v>3235</v>
      </c>
      <c r="G214" s="15">
        <f t="shared" si="85"/>
        <v>3420</v>
      </c>
      <c r="H214" s="15">
        <f t="shared" si="85"/>
        <v>3605</v>
      </c>
      <c r="I214" s="15">
        <f t="shared" si="85"/>
        <v>3790</v>
      </c>
      <c r="J214" s="15">
        <f t="shared" si="85"/>
        <v>3975</v>
      </c>
      <c r="K214" s="15">
        <f t="shared" si="85"/>
        <v>4160</v>
      </c>
      <c r="L214" s="15">
        <f t="shared" si="85"/>
        <v>4345</v>
      </c>
      <c r="M214" s="15">
        <f t="shared" si="85"/>
        <v>4530</v>
      </c>
      <c r="N214" s="15">
        <f t="shared" si="85"/>
        <v>4715</v>
      </c>
      <c r="O214" s="15">
        <f t="shared" si="85"/>
        <v>4900</v>
      </c>
      <c r="P214" s="15">
        <f t="shared" si="85"/>
        <v>5085</v>
      </c>
      <c r="Q214" s="15">
        <f t="shared" si="85"/>
        <v>5270</v>
      </c>
      <c r="R214" s="15">
        <f t="shared" si="85"/>
        <v>5455</v>
      </c>
      <c r="S214" s="15">
        <f t="shared" si="85"/>
        <v>5640</v>
      </c>
      <c r="T214" s="15">
        <f t="shared" si="85"/>
        <v>5825</v>
      </c>
      <c r="U214" s="15">
        <f t="shared" si="85"/>
        <v>6010</v>
      </c>
      <c r="V214" s="15">
        <f t="shared" si="85"/>
        <v>6195</v>
      </c>
      <c r="W214" s="15">
        <f t="shared" si="85"/>
        <v>6380</v>
      </c>
      <c r="X214" s="15">
        <f t="shared" si="85"/>
        <v>6565</v>
      </c>
      <c r="Y214" s="15">
        <f t="shared" si="85"/>
        <v>6750</v>
      </c>
      <c r="Z214" s="15">
        <f t="shared" si="85"/>
        <v>6935</v>
      </c>
      <c r="AA214" s="15">
        <f t="shared" si="85"/>
        <v>7120</v>
      </c>
      <c r="AB214" s="15">
        <f t="shared" si="85"/>
        <v>7305</v>
      </c>
      <c r="AC214" s="15">
        <f t="shared" si="85"/>
        <v>7490</v>
      </c>
      <c r="AD214" s="15">
        <f t="shared" si="85"/>
        <v>7675</v>
      </c>
      <c r="AE214" s="15">
        <f t="shared" si="85"/>
        <v>7860</v>
      </c>
      <c r="AF214" s="15">
        <f t="shared" si="85"/>
        <v>8045</v>
      </c>
      <c r="AG214" s="15">
        <f t="shared" si="85"/>
        <v>8230</v>
      </c>
      <c r="AH214" s="16">
        <f t="shared" si="85"/>
        <v>8415</v>
      </c>
    </row>
    <row r="215" spans="2:34" ht="37.5" customHeight="1">
      <c r="B215" s="14" t="s">
        <v>144</v>
      </c>
      <c r="C215" s="15" t="s">
        <v>3</v>
      </c>
      <c r="D215" s="15">
        <v>3295</v>
      </c>
      <c r="E215" s="15">
        <f>D215+215</f>
        <v>3510</v>
      </c>
      <c r="F215" s="15">
        <f aca="true" t="shared" si="86" ref="F215:AH215">E215+215</f>
        <v>3725</v>
      </c>
      <c r="G215" s="15">
        <f t="shared" si="86"/>
        <v>3940</v>
      </c>
      <c r="H215" s="15">
        <f t="shared" si="86"/>
        <v>4155</v>
      </c>
      <c r="I215" s="15">
        <f t="shared" si="86"/>
        <v>4370</v>
      </c>
      <c r="J215" s="15">
        <f t="shared" si="86"/>
        <v>4585</v>
      </c>
      <c r="K215" s="15">
        <f t="shared" si="86"/>
        <v>4800</v>
      </c>
      <c r="L215" s="15">
        <f t="shared" si="86"/>
        <v>5015</v>
      </c>
      <c r="M215" s="15">
        <f t="shared" si="86"/>
        <v>5230</v>
      </c>
      <c r="N215" s="15">
        <f t="shared" si="86"/>
        <v>5445</v>
      </c>
      <c r="O215" s="15">
        <f t="shared" si="86"/>
        <v>5660</v>
      </c>
      <c r="P215" s="15">
        <f t="shared" si="86"/>
        <v>5875</v>
      </c>
      <c r="Q215" s="15">
        <f t="shared" si="86"/>
        <v>6090</v>
      </c>
      <c r="R215" s="15">
        <f t="shared" si="86"/>
        <v>6305</v>
      </c>
      <c r="S215" s="15">
        <f t="shared" si="86"/>
        <v>6520</v>
      </c>
      <c r="T215" s="15">
        <f t="shared" si="86"/>
        <v>6735</v>
      </c>
      <c r="U215" s="15">
        <f t="shared" si="86"/>
        <v>6950</v>
      </c>
      <c r="V215" s="15">
        <f t="shared" si="86"/>
        <v>7165</v>
      </c>
      <c r="W215" s="15">
        <f t="shared" si="86"/>
        <v>7380</v>
      </c>
      <c r="X215" s="15">
        <f t="shared" si="86"/>
        <v>7595</v>
      </c>
      <c r="Y215" s="15">
        <f t="shared" si="86"/>
        <v>7810</v>
      </c>
      <c r="Z215" s="15">
        <f t="shared" si="86"/>
        <v>8025</v>
      </c>
      <c r="AA215" s="15">
        <f t="shared" si="86"/>
        <v>8240</v>
      </c>
      <c r="AB215" s="15">
        <f t="shared" si="86"/>
        <v>8455</v>
      </c>
      <c r="AC215" s="15">
        <f t="shared" si="86"/>
        <v>8670</v>
      </c>
      <c r="AD215" s="15">
        <f t="shared" si="86"/>
        <v>8885</v>
      </c>
      <c r="AE215" s="15">
        <f t="shared" si="86"/>
        <v>9100</v>
      </c>
      <c r="AF215" s="15">
        <f t="shared" si="86"/>
        <v>9315</v>
      </c>
      <c r="AG215" s="15">
        <f t="shared" si="86"/>
        <v>9530</v>
      </c>
      <c r="AH215" s="16">
        <f t="shared" si="86"/>
        <v>9745</v>
      </c>
    </row>
    <row r="216" spans="2:34" ht="37.5" customHeight="1">
      <c r="B216" s="77" t="s">
        <v>288</v>
      </c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9"/>
    </row>
    <row r="217" spans="2:34" ht="37.5" customHeight="1">
      <c r="B217" s="80" t="s">
        <v>264</v>
      </c>
      <c r="C217" s="75" t="s">
        <v>27</v>
      </c>
      <c r="D217" s="77" t="s">
        <v>265</v>
      </c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9"/>
    </row>
    <row r="218" spans="2:34" ht="37.5" customHeight="1">
      <c r="B218" s="81"/>
      <c r="C218" s="76"/>
      <c r="D218" s="7">
        <v>0</v>
      </c>
      <c r="E218" s="7">
        <v>1</v>
      </c>
      <c r="F218" s="7">
        <v>2</v>
      </c>
      <c r="G218" s="7">
        <v>3</v>
      </c>
      <c r="H218" s="7">
        <v>4</v>
      </c>
      <c r="I218" s="7">
        <v>5</v>
      </c>
      <c r="J218" s="7">
        <v>6</v>
      </c>
      <c r="K218" s="7">
        <v>7</v>
      </c>
      <c r="L218" s="7">
        <v>8</v>
      </c>
      <c r="M218" s="7">
        <v>9</v>
      </c>
      <c r="N218" s="7">
        <v>10</v>
      </c>
      <c r="O218" s="7">
        <v>11</v>
      </c>
      <c r="P218" s="7">
        <v>12</v>
      </c>
      <c r="Q218" s="7">
        <v>13</v>
      </c>
      <c r="R218" s="7">
        <v>14</v>
      </c>
      <c r="S218" s="7">
        <v>15</v>
      </c>
      <c r="T218" s="7">
        <v>16</v>
      </c>
      <c r="U218" s="7">
        <v>17</v>
      </c>
      <c r="V218" s="7">
        <v>18</v>
      </c>
      <c r="W218" s="7">
        <v>19</v>
      </c>
      <c r="X218" s="7">
        <v>20</v>
      </c>
      <c r="Y218" s="7">
        <v>21</v>
      </c>
      <c r="Z218" s="7">
        <v>22</v>
      </c>
      <c r="AA218" s="7">
        <v>23</v>
      </c>
      <c r="AB218" s="7">
        <v>24</v>
      </c>
      <c r="AC218" s="7">
        <v>25</v>
      </c>
      <c r="AD218" s="7">
        <v>26</v>
      </c>
      <c r="AE218" s="7">
        <v>27</v>
      </c>
      <c r="AF218" s="7">
        <v>28</v>
      </c>
      <c r="AG218" s="7">
        <v>29</v>
      </c>
      <c r="AH218" s="6">
        <v>30</v>
      </c>
    </row>
    <row r="219" spans="2:34" ht="37.5" customHeight="1">
      <c r="B219" s="18" t="s">
        <v>145</v>
      </c>
      <c r="C219" s="7" t="s">
        <v>24</v>
      </c>
      <c r="D219" s="7">
        <v>275</v>
      </c>
      <c r="E219" s="7">
        <f aca="true" t="shared" si="87" ref="E219:J219">D219+20</f>
        <v>295</v>
      </c>
      <c r="F219" s="7">
        <f t="shared" si="87"/>
        <v>315</v>
      </c>
      <c r="G219" s="7">
        <f t="shared" si="87"/>
        <v>335</v>
      </c>
      <c r="H219" s="7">
        <f t="shared" si="87"/>
        <v>355</v>
      </c>
      <c r="I219" s="7">
        <f t="shared" si="87"/>
        <v>375</v>
      </c>
      <c r="J219" s="7">
        <f t="shared" si="87"/>
        <v>395</v>
      </c>
      <c r="K219" s="7">
        <v>415</v>
      </c>
      <c r="L219" s="7">
        <v>435</v>
      </c>
      <c r="M219" s="7">
        <v>455</v>
      </c>
      <c r="N219" s="7">
        <v>475</v>
      </c>
      <c r="O219" s="7">
        <v>500</v>
      </c>
      <c r="P219" s="7">
        <v>525</v>
      </c>
      <c r="Q219" s="7">
        <f>P219+25</f>
        <v>550</v>
      </c>
      <c r="R219" s="7">
        <f>Q219+25</f>
        <v>575</v>
      </c>
      <c r="S219" s="7">
        <f>R219+25</f>
        <v>600</v>
      </c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</row>
    <row r="220" spans="2:34" ht="37.5" customHeight="1">
      <c r="B220" s="82" t="s">
        <v>146</v>
      </c>
      <c r="C220" s="75" t="s">
        <v>22</v>
      </c>
      <c r="D220" s="7">
        <v>430</v>
      </c>
      <c r="E220" s="7">
        <f>D220+24</f>
        <v>454</v>
      </c>
      <c r="F220" s="7">
        <f aca="true" t="shared" si="88" ref="F220:I221">E220+24</f>
        <v>478</v>
      </c>
      <c r="G220" s="7">
        <f t="shared" si="88"/>
        <v>502</v>
      </c>
      <c r="H220" s="7">
        <f t="shared" si="88"/>
        <v>526</v>
      </c>
      <c r="I220" s="7">
        <f t="shared" si="88"/>
        <v>550</v>
      </c>
      <c r="J220" s="7">
        <v>578</v>
      </c>
      <c r="K220" s="7">
        <v>606</v>
      </c>
      <c r="L220" s="7">
        <v>634</v>
      </c>
      <c r="M220" s="7">
        <v>662</v>
      </c>
      <c r="N220" s="7">
        <v>690</v>
      </c>
      <c r="O220" s="7">
        <v>718</v>
      </c>
      <c r="P220" s="7">
        <v>746</v>
      </c>
      <c r="Q220" s="7">
        <v>774</v>
      </c>
      <c r="R220" s="7">
        <v>802</v>
      </c>
      <c r="S220" s="7">
        <v>830</v>
      </c>
      <c r="T220" s="7">
        <v>860</v>
      </c>
      <c r="U220" s="7">
        <v>890</v>
      </c>
      <c r="V220" s="7">
        <v>920</v>
      </c>
      <c r="W220" s="7">
        <v>950</v>
      </c>
      <c r="X220" s="7">
        <v>980</v>
      </c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2:34" ht="37.5" customHeight="1">
      <c r="B221" s="81"/>
      <c r="C221" s="76"/>
      <c r="D221" s="7">
        <v>430</v>
      </c>
      <c r="E221" s="7">
        <f>D221+24</f>
        <v>454</v>
      </c>
      <c r="F221" s="7">
        <f t="shared" si="88"/>
        <v>478</v>
      </c>
      <c r="G221" s="7">
        <f t="shared" si="88"/>
        <v>502</v>
      </c>
      <c r="H221" s="7">
        <f t="shared" si="88"/>
        <v>526</v>
      </c>
      <c r="I221" s="7">
        <f t="shared" si="88"/>
        <v>550</v>
      </c>
      <c r="J221" s="7">
        <v>578</v>
      </c>
      <c r="K221" s="7">
        <v>578</v>
      </c>
      <c r="L221" s="7">
        <v>606</v>
      </c>
      <c r="M221" s="7">
        <v>634</v>
      </c>
      <c r="N221" s="7">
        <v>662</v>
      </c>
      <c r="O221" s="7">
        <v>690</v>
      </c>
      <c r="P221" s="7">
        <v>746</v>
      </c>
      <c r="Q221" s="7">
        <v>774</v>
      </c>
      <c r="R221" s="7">
        <v>802</v>
      </c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</row>
    <row r="222" spans="2:34" ht="37.5" customHeight="1">
      <c r="B222" s="18" t="s">
        <v>147</v>
      </c>
      <c r="C222" s="75" t="s">
        <v>19</v>
      </c>
      <c r="D222" s="7">
        <v>700</v>
      </c>
      <c r="E222" s="7">
        <f aca="true" t="shared" si="89" ref="E222:X222">D222+35</f>
        <v>735</v>
      </c>
      <c r="F222" s="7">
        <f t="shared" si="89"/>
        <v>770</v>
      </c>
      <c r="G222" s="7">
        <f t="shared" si="89"/>
        <v>805</v>
      </c>
      <c r="H222" s="7">
        <f t="shared" si="89"/>
        <v>840</v>
      </c>
      <c r="I222" s="7">
        <f t="shared" si="89"/>
        <v>875</v>
      </c>
      <c r="J222" s="7">
        <f t="shared" si="89"/>
        <v>910</v>
      </c>
      <c r="K222" s="7">
        <f t="shared" si="89"/>
        <v>945</v>
      </c>
      <c r="L222" s="7">
        <f t="shared" si="89"/>
        <v>980</v>
      </c>
      <c r="M222" s="7">
        <f t="shared" si="89"/>
        <v>1015</v>
      </c>
      <c r="N222" s="7">
        <f t="shared" si="89"/>
        <v>1050</v>
      </c>
      <c r="O222" s="7">
        <f t="shared" si="89"/>
        <v>1085</v>
      </c>
      <c r="P222" s="7">
        <f t="shared" si="89"/>
        <v>1120</v>
      </c>
      <c r="Q222" s="7">
        <f t="shared" si="89"/>
        <v>1155</v>
      </c>
      <c r="R222" s="7">
        <f t="shared" si="89"/>
        <v>1190</v>
      </c>
      <c r="S222" s="7">
        <f t="shared" si="89"/>
        <v>1225</v>
      </c>
      <c r="T222" s="7">
        <f t="shared" si="89"/>
        <v>1260</v>
      </c>
      <c r="U222" s="7">
        <f t="shared" si="89"/>
        <v>1295</v>
      </c>
      <c r="V222" s="7">
        <f t="shared" si="89"/>
        <v>1330</v>
      </c>
      <c r="W222" s="7">
        <f t="shared" si="89"/>
        <v>1365</v>
      </c>
      <c r="X222" s="7">
        <f t="shared" si="89"/>
        <v>1400</v>
      </c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</row>
    <row r="223" spans="2:34" ht="37.5" customHeight="1">
      <c r="B223" s="18" t="s">
        <v>39</v>
      </c>
      <c r="C223" s="76"/>
      <c r="D223" s="7">
        <v>735</v>
      </c>
      <c r="E223" s="7">
        <v>770</v>
      </c>
      <c r="F223" s="7">
        <v>840</v>
      </c>
      <c r="G223" s="7">
        <v>875</v>
      </c>
      <c r="H223" s="7">
        <v>910</v>
      </c>
      <c r="I223" s="7">
        <v>945</v>
      </c>
      <c r="J223" s="7">
        <v>980</v>
      </c>
      <c r="K223" s="7">
        <v>1050</v>
      </c>
      <c r="L223" s="7">
        <v>1085</v>
      </c>
      <c r="M223" s="7">
        <v>1155</v>
      </c>
      <c r="N223" s="7">
        <v>1190</v>
      </c>
      <c r="O223" s="7">
        <v>1225</v>
      </c>
      <c r="P223" s="7">
        <v>1260</v>
      </c>
      <c r="Q223" s="7">
        <v>1295</v>
      </c>
      <c r="R223" s="7">
        <v>1330</v>
      </c>
      <c r="S223" s="7">
        <v>1365</v>
      </c>
      <c r="T223" s="7">
        <v>1400</v>
      </c>
      <c r="U223" s="7">
        <v>1400</v>
      </c>
      <c r="V223" s="7">
        <v>1400</v>
      </c>
      <c r="W223" s="7">
        <v>1400</v>
      </c>
      <c r="X223" s="7">
        <v>1400</v>
      </c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</row>
    <row r="224" spans="2:34" ht="37.5" customHeight="1">
      <c r="B224" s="18" t="s">
        <v>13</v>
      </c>
      <c r="C224" s="7" t="s">
        <v>18</v>
      </c>
      <c r="D224" s="7">
        <v>95</v>
      </c>
      <c r="E224" s="7">
        <v>99</v>
      </c>
      <c r="F224" s="7">
        <v>104</v>
      </c>
      <c r="G224" s="7">
        <v>109</v>
      </c>
      <c r="H224" s="7">
        <v>113</v>
      </c>
      <c r="I224" s="7">
        <v>118</v>
      </c>
      <c r="J224" s="7">
        <v>123</v>
      </c>
      <c r="K224" s="7">
        <v>128</v>
      </c>
      <c r="L224" s="7">
        <v>132</v>
      </c>
      <c r="M224" s="7">
        <v>137</v>
      </c>
      <c r="N224" s="7">
        <v>142</v>
      </c>
      <c r="O224" s="7">
        <v>146</v>
      </c>
      <c r="P224" s="7">
        <v>151</v>
      </c>
      <c r="Q224" s="7">
        <v>156</v>
      </c>
      <c r="R224" s="7">
        <v>161</v>
      </c>
      <c r="S224" s="7">
        <v>165</v>
      </c>
      <c r="T224" s="7">
        <v>170</v>
      </c>
      <c r="U224" s="7">
        <v>175</v>
      </c>
      <c r="V224" s="7">
        <v>180</v>
      </c>
      <c r="W224" s="7">
        <v>184</v>
      </c>
      <c r="X224" s="7">
        <v>189</v>
      </c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</row>
    <row r="225" spans="2:34" ht="37.5" customHeight="1">
      <c r="B225" s="18" t="s">
        <v>13</v>
      </c>
      <c r="C225" s="7" t="s">
        <v>17</v>
      </c>
      <c r="D225" s="7">
        <v>126</v>
      </c>
      <c r="E225" s="7">
        <v>132</v>
      </c>
      <c r="F225" s="7">
        <v>139</v>
      </c>
      <c r="G225" s="7">
        <v>145</v>
      </c>
      <c r="H225" s="7">
        <v>151</v>
      </c>
      <c r="I225" s="7">
        <v>158</v>
      </c>
      <c r="J225" s="7">
        <v>164</v>
      </c>
      <c r="K225" s="7">
        <v>170</v>
      </c>
      <c r="L225" s="7">
        <v>176</v>
      </c>
      <c r="M225" s="7">
        <v>183</v>
      </c>
      <c r="N225" s="7">
        <v>189</v>
      </c>
      <c r="O225" s="7">
        <v>195</v>
      </c>
      <c r="P225" s="7">
        <v>202</v>
      </c>
      <c r="Q225" s="7">
        <v>208</v>
      </c>
      <c r="R225" s="7">
        <v>214</v>
      </c>
      <c r="S225" s="7">
        <v>221</v>
      </c>
      <c r="T225" s="7">
        <v>227</v>
      </c>
      <c r="U225" s="7">
        <v>233</v>
      </c>
      <c r="V225" s="7">
        <v>239</v>
      </c>
      <c r="W225" s="7">
        <v>246</v>
      </c>
      <c r="X225" s="7">
        <v>252</v>
      </c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</row>
    <row r="226" spans="2:34" ht="37.5" customHeight="1">
      <c r="B226" s="18" t="s">
        <v>148</v>
      </c>
      <c r="C226" s="7" t="s">
        <v>15</v>
      </c>
      <c r="D226" s="7">
        <v>910</v>
      </c>
      <c r="E226" s="7">
        <f>D226+46</f>
        <v>956</v>
      </c>
      <c r="F226" s="7">
        <f aca="true" t="shared" si="90" ref="F226:X226">E226+46</f>
        <v>1002</v>
      </c>
      <c r="G226" s="7">
        <f t="shared" si="90"/>
        <v>1048</v>
      </c>
      <c r="H226" s="7">
        <f t="shared" si="90"/>
        <v>1094</v>
      </c>
      <c r="I226" s="7">
        <f t="shared" si="90"/>
        <v>1140</v>
      </c>
      <c r="J226" s="7">
        <f t="shared" si="90"/>
        <v>1186</v>
      </c>
      <c r="K226" s="7">
        <f t="shared" si="90"/>
        <v>1232</v>
      </c>
      <c r="L226" s="7">
        <f t="shared" si="90"/>
        <v>1278</v>
      </c>
      <c r="M226" s="7">
        <f t="shared" si="90"/>
        <v>1324</v>
      </c>
      <c r="N226" s="7">
        <f t="shared" si="90"/>
        <v>1370</v>
      </c>
      <c r="O226" s="7">
        <f t="shared" si="90"/>
        <v>1416</v>
      </c>
      <c r="P226" s="7">
        <f t="shared" si="90"/>
        <v>1462</v>
      </c>
      <c r="Q226" s="7">
        <f t="shared" si="90"/>
        <v>1508</v>
      </c>
      <c r="R226" s="7">
        <f t="shared" si="90"/>
        <v>1554</v>
      </c>
      <c r="S226" s="7">
        <f t="shared" si="90"/>
        <v>1600</v>
      </c>
      <c r="T226" s="7">
        <f t="shared" si="90"/>
        <v>1646</v>
      </c>
      <c r="U226" s="7">
        <f t="shared" si="90"/>
        <v>1692</v>
      </c>
      <c r="V226" s="7">
        <f t="shared" si="90"/>
        <v>1738</v>
      </c>
      <c r="W226" s="7">
        <f t="shared" si="90"/>
        <v>1784</v>
      </c>
      <c r="X226" s="7">
        <f t="shared" si="90"/>
        <v>1830</v>
      </c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 spans="2:34" ht="37.5" customHeight="1">
      <c r="B227" s="18" t="s">
        <v>13</v>
      </c>
      <c r="C227" s="21" t="s">
        <v>14</v>
      </c>
      <c r="D227" s="7">
        <v>25</v>
      </c>
      <c r="E227" s="7">
        <v>27</v>
      </c>
      <c r="F227" s="7">
        <v>28</v>
      </c>
      <c r="G227" s="7">
        <v>29</v>
      </c>
      <c r="H227" s="7">
        <v>31</v>
      </c>
      <c r="I227" s="7">
        <v>32</v>
      </c>
      <c r="J227" s="7">
        <v>33</v>
      </c>
      <c r="K227" s="7">
        <v>34</v>
      </c>
      <c r="L227" s="7">
        <v>36</v>
      </c>
      <c r="M227" s="7">
        <v>37</v>
      </c>
      <c r="N227" s="7">
        <v>38</v>
      </c>
      <c r="O227" s="7">
        <v>40</v>
      </c>
      <c r="P227" s="7">
        <v>41</v>
      </c>
      <c r="Q227" s="7">
        <v>42</v>
      </c>
      <c r="R227" s="7">
        <v>43</v>
      </c>
      <c r="S227" s="7">
        <v>44</v>
      </c>
      <c r="T227" s="7">
        <v>45</v>
      </c>
      <c r="U227" s="7">
        <v>46</v>
      </c>
      <c r="V227" s="7">
        <v>46</v>
      </c>
      <c r="W227" s="7">
        <v>47</v>
      </c>
      <c r="X227" s="7">
        <v>48</v>
      </c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 spans="2:34" ht="37.5" customHeight="1">
      <c r="B228" s="18" t="s">
        <v>67</v>
      </c>
      <c r="C228" s="21" t="s">
        <v>68</v>
      </c>
      <c r="D228" s="7">
        <v>46</v>
      </c>
      <c r="E228" s="7">
        <v>48</v>
      </c>
      <c r="F228" s="7">
        <v>50</v>
      </c>
      <c r="G228" s="7">
        <v>52</v>
      </c>
      <c r="H228" s="7">
        <v>55</v>
      </c>
      <c r="I228" s="7">
        <v>57</v>
      </c>
      <c r="J228" s="7">
        <v>59</v>
      </c>
      <c r="K228" s="7">
        <v>62</v>
      </c>
      <c r="L228" s="7">
        <v>64</v>
      </c>
      <c r="M228" s="7">
        <v>66</v>
      </c>
      <c r="N228" s="7">
        <v>69</v>
      </c>
      <c r="O228" s="7">
        <v>71</v>
      </c>
      <c r="P228" s="7">
        <v>73</v>
      </c>
      <c r="Q228" s="7">
        <v>75</v>
      </c>
      <c r="R228" s="7">
        <v>78</v>
      </c>
      <c r="S228" s="7">
        <v>80</v>
      </c>
      <c r="T228" s="7">
        <v>82</v>
      </c>
      <c r="U228" s="7">
        <v>85</v>
      </c>
      <c r="V228" s="7">
        <v>87</v>
      </c>
      <c r="W228" s="7">
        <v>89</v>
      </c>
      <c r="X228" s="7">
        <v>92</v>
      </c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  <row r="229" spans="2:34" ht="37.5" customHeight="1">
      <c r="B229" s="18" t="s">
        <v>69</v>
      </c>
      <c r="C229" s="21" t="s">
        <v>70</v>
      </c>
      <c r="D229" s="7">
        <v>91</v>
      </c>
      <c r="E229" s="7">
        <v>96</v>
      </c>
      <c r="F229" s="7">
        <v>100</v>
      </c>
      <c r="G229" s="7">
        <v>105</v>
      </c>
      <c r="H229" s="7">
        <v>109</v>
      </c>
      <c r="I229" s="7">
        <v>114</v>
      </c>
      <c r="J229" s="7">
        <v>119</v>
      </c>
      <c r="K229" s="7">
        <v>123</v>
      </c>
      <c r="L229" s="7">
        <v>128</v>
      </c>
      <c r="M229" s="7">
        <v>132</v>
      </c>
      <c r="N229" s="7">
        <v>137</v>
      </c>
      <c r="O229" s="7">
        <v>142</v>
      </c>
      <c r="P229" s="7">
        <v>146</v>
      </c>
      <c r="Q229" s="7">
        <v>151</v>
      </c>
      <c r="R229" s="7">
        <v>155</v>
      </c>
      <c r="S229" s="7">
        <v>160</v>
      </c>
      <c r="T229" s="7">
        <v>165</v>
      </c>
      <c r="U229" s="7">
        <v>169</v>
      </c>
      <c r="V229" s="7">
        <v>174</v>
      </c>
      <c r="W229" s="7">
        <v>178</v>
      </c>
      <c r="X229" s="7">
        <v>183</v>
      </c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</row>
    <row r="230" spans="2:34" ht="37.5" customHeight="1">
      <c r="B230" s="18" t="s">
        <v>149</v>
      </c>
      <c r="C230" s="7" t="s">
        <v>12</v>
      </c>
      <c r="D230" s="7">
        <v>915</v>
      </c>
      <c r="E230" s="7">
        <f>D230+61</f>
        <v>976</v>
      </c>
      <c r="F230" s="7">
        <f aca="true" t="shared" si="91" ref="F230:S230">E230+61</f>
        <v>1037</v>
      </c>
      <c r="G230" s="7">
        <f t="shared" si="91"/>
        <v>1098</v>
      </c>
      <c r="H230" s="7">
        <f t="shared" si="91"/>
        <v>1159</v>
      </c>
      <c r="I230" s="7">
        <f t="shared" si="91"/>
        <v>1220</v>
      </c>
      <c r="J230" s="7">
        <f t="shared" si="91"/>
        <v>1281</v>
      </c>
      <c r="K230" s="7">
        <f t="shared" si="91"/>
        <v>1342</v>
      </c>
      <c r="L230" s="7">
        <f t="shared" si="91"/>
        <v>1403</v>
      </c>
      <c r="M230" s="7">
        <f t="shared" si="91"/>
        <v>1464</v>
      </c>
      <c r="N230" s="7">
        <f t="shared" si="91"/>
        <v>1525</v>
      </c>
      <c r="O230" s="7">
        <f t="shared" si="91"/>
        <v>1586</v>
      </c>
      <c r="P230" s="7">
        <f t="shared" si="91"/>
        <v>1647</v>
      </c>
      <c r="Q230" s="7">
        <f t="shared" si="91"/>
        <v>1708</v>
      </c>
      <c r="R230" s="7">
        <f t="shared" si="91"/>
        <v>1769</v>
      </c>
      <c r="S230" s="7">
        <f t="shared" si="91"/>
        <v>1830</v>
      </c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</row>
    <row r="231" spans="2:34" ht="37.5" customHeight="1">
      <c r="B231" s="18" t="s">
        <v>289</v>
      </c>
      <c r="C231" s="75" t="s">
        <v>8</v>
      </c>
      <c r="D231" s="7">
        <v>1275</v>
      </c>
      <c r="E231" s="7">
        <f>D231+86</f>
        <v>1361</v>
      </c>
      <c r="F231" s="7">
        <f aca="true" t="shared" si="92" ref="F231:S231">E231+86</f>
        <v>1447</v>
      </c>
      <c r="G231" s="7">
        <f t="shared" si="92"/>
        <v>1533</v>
      </c>
      <c r="H231" s="7">
        <f t="shared" si="92"/>
        <v>1619</v>
      </c>
      <c r="I231" s="7">
        <f t="shared" si="92"/>
        <v>1705</v>
      </c>
      <c r="J231" s="7">
        <f t="shared" si="92"/>
        <v>1791</v>
      </c>
      <c r="K231" s="7">
        <f t="shared" si="92"/>
        <v>1877</v>
      </c>
      <c r="L231" s="7">
        <f t="shared" si="92"/>
        <v>1963</v>
      </c>
      <c r="M231" s="7">
        <f t="shared" si="92"/>
        <v>2049</v>
      </c>
      <c r="N231" s="7">
        <f t="shared" si="92"/>
        <v>2135</v>
      </c>
      <c r="O231" s="7">
        <f t="shared" si="92"/>
        <v>2221</v>
      </c>
      <c r="P231" s="7">
        <f t="shared" si="92"/>
        <v>2307</v>
      </c>
      <c r="Q231" s="7">
        <f t="shared" si="92"/>
        <v>2393</v>
      </c>
      <c r="R231" s="7">
        <f t="shared" si="92"/>
        <v>2479</v>
      </c>
      <c r="S231" s="7">
        <f t="shared" si="92"/>
        <v>2565</v>
      </c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</row>
    <row r="232" spans="2:34" ht="37.5" customHeight="1">
      <c r="B232" s="18" t="s">
        <v>10</v>
      </c>
      <c r="C232" s="83"/>
      <c r="D232" s="7">
        <v>1372</v>
      </c>
      <c r="E232" s="7">
        <v>1446</v>
      </c>
      <c r="F232" s="7">
        <v>1480</v>
      </c>
      <c r="G232" s="7">
        <v>1535</v>
      </c>
      <c r="H232" s="7">
        <v>1589</v>
      </c>
      <c r="I232" s="7">
        <v>1643</v>
      </c>
      <c r="J232" s="7">
        <v>1697</v>
      </c>
      <c r="K232" s="7">
        <v>1751</v>
      </c>
      <c r="L232" s="7">
        <v>1805</v>
      </c>
      <c r="M232" s="7">
        <v>1860</v>
      </c>
      <c r="N232" s="7">
        <v>1914</v>
      </c>
      <c r="O232" s="7">
        <v>1968</v>
      </c>
      <c r="P232" s="7">
        <v>2022</v>
      </c>
      <c r="Q232" s="7">
        <v>2066</v>
      </c>
      <c r="R232" s="7">
        <v>2120</v>
      </c>
      <c r="S232" s="7">
        <v>2174</v>
      </c>
      <c r="T232" s="7">
        <v>2228</v>
      </c>
      <c r="U232" s="7">
        <v>2282</v>
      </c>
      <c r="V232" s="7">
        <v>2334</v>
      </c>
      <c r="W232" s="7">
        <v>2389</v>
      </c>
      <c r="X232" s="7">
        <v>2443</v>
      </c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</row>
    <row r="233" spans="2:34" ht="37.5" customHeight="1">
      <c r="B233" s="18" t="s">
        <v>36</v>
      </c>
      <c r="C233" s="76"/>
      <c r="D233" s="7">
        <v>1447</v>
      </c>
      <c r="E233" s="7">
        <v>1447</v>
      </c>
      <c r="F233" s="7">
        <v>1533</v>
      </c>
      <c r="G233" s="7">
        <v>1619</v>
      </c>
      <c r="H233" s="7">
        <v>1619</v>
      </c>
      <c r="I233" s="7">
        <v>1705</v>
      </c>
      <c r="J233" s="7">
        <v>1705</v>
      </c>
      <c r="K233" s="7">
        <v>1791</v>
      </c>
      <c r="L233" s="7">
        <v>1877</v>
      </c>
      <c r="M233" s="7">
        <v>1877</v>
      </c>
      <c r="N233" s="7">
        <v>1963</v>
      </c>
      <c r="O233" s="7">
        <v>2049</v>
      </c>
      <c r="P233" s="7">
        <v>2049</v>
      </c>
      <c r="Q233" s="7">
        <v>2135</v>
      </c>
      <c r="R233" s="7">
        <v>2221</v>
      </c>
      <c r="S233" s="7">
        <v>2307</v>
      </c>
      <c r="T233" s="7">
        <v>2307</v>
      </c>
      <c r="U233" s="7">
        <v>2393</v>
      </c>
      <c r="V233" s="7">
        <v>2476</v>
      </c>
      <c r="W233" s="7">
        <v>1565</v>
      </c>
      <c r="X233" s="7">
        <v>2565</v>
      </c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</row>
    <row r="234" spans="2:34" ht="37.5" customHeight="1">
      <c r="B234" s="18" t="s">
        <v>151</v>
      </c>
      <c r="C234" s="7" t="s">
        <v>7</v>
      </c>
      <c r="D234" s="7">
        <v>1725</v>
      </c>
      <c r="E234" s="7">
        <f>D234+116</f>
        <v>1841</v>
      </c>
      <c r="F234" s="7">
        <f aca="true" t="shared" si="93" ref="F234:AH234">E234+116</f>
        <v>1957</v>
      </c>
      <c r="G234" s="7">
        <f t="shared" si="93"/>
        <v>2073</v>
      </c>
      <c r="H234" s="7">
        <f t="shared" si="93"/>
        <v>2189</v>
      </c>
      <c r="I234" s="7">
        <f t="shared" si="93"/>
        <v>2305</v>
      </c>
      <c r="J234" s="7">
        <f t="shared" si="93"/>
        <v>2421</v>
      </c>
      <c r="K234" s="7">
        <f t="shared" si="93"/>
        <v>2537</v>
      </c>
      <c r="L234" s="7">
        <f t="shared" si="93"/>
        <v>2653</v>
      </c>
      <c r="M234" s="7">
        <f t="shared" si="93"/>
        <v>2769</v>
      </c>
      <c r="N234" s="7">
        <f t="shared" si="93"/>
        <v>2885</v>
      </c>
      <c r="O234" s="7">
        <f t="shared" si="93"/>
        <v>3001</v>
      </c>
      <c r="P234" s="7">
        <f t="shared" si="93"/>
        <v>3117</v>
      </c>
      <c r="Q234" s="7">
        <f t="shared" si="93"/>
        <v>3233</v>
      </c>
      <c r="R234" s="7">
        <f t="shared" si="93"/>
        <v>3349</v>
      </c>
      <c r="S234" s="7">
        <f t="shared" si="93"/>
        <v>3465</v>
      </c>
      <c r="T234" s="7">
        <f t="shared" si="93"/>
        <v>3581</v>
      </c>
      <c r="U234" s="7">
        <f t="shared" si="93"/>
        <v>3697</v>
      </c>
      <c r="V234" s="7">
        <f t="shared" si="93"/>
        <v>3813</v>
      </c>
      <c r="W234" s="7">
        <f t="shared" si="93"/>
        <v>3929</v>
      </c>
      <c r="X234" s="7">
        <f t="shared" si="93"/>
        <v>4045</v>
      </c>
      <c r="Y234" s="7">
        <f t="shared" si="93"/>
        <v>4161</v>
      </c>
      <c r="Z234" s="7">
        <f t="shared" si="93"/>
        <v>4277</v>
      </c>
      <c r="AA234" s="7">
        <f t="shared" si="93"/>
        <v>4393</v>
      </c>
      <c r="AB234" s="7">
        <f t="shared" si="93"/>
        <v>4509</v>
      </c>
      <c r="AC234" s="7">
        <f t="shared" si="93"/>
        <v>4625</v>
      </c>
      <c r="AD234" s="7">
        <f t="shared" si="93"/>
        <v>4741</v>
      </c>
      <c r="AE234" s="7">
        <f t="shared" si="93"/>
        <v>4857</v>
      </c>
      <c r="AF234" s="7">
        <f t="shared" si="93"/>
        <v>4973</v>
      </c>
      <c r="AG234" s="7">
        <f t="shared" si="93"/>
        <v>5089</v>
      </c>
      <c r="AH234" s="6">
        <f t="shared" si="93"/>
        <v>5205</v>
      </c>
    </row>
    <row r="235" spans="2:34" ht="37.5" customHeight="1">
      <c r="B235" s="18" t="s">
        <v>152</v>
      </c>
      <c r="C235" s="7" t="s">
        <v>5</v>
      </c>
      <c r="D235" s="7">
        <v>2590</v>
      </c>
      <c r="E235" s="7">
        <f>D235+175</f>
        <v>2765</v>
      </c>
      <c r="F235" s="7">
        <f aca="true" t="shared" si="94" ref="F235:AH235">E235+175</f>
        <v>2940</v>
      </c>
      <c r="G235" s="7">
        <f t="shared" si="94"/>
        <v>3115</v>
      </c>
      <c r="H235" s="7">
        <f t="shared" si="94"/>
        <v>3290</v>
      </c>
      <c r="I235" s="7">
        <f t="shared" si="94"/>
        <v>3465</v>
      </c>
      <c r="J235" s="7">
        <f t="shared" si="94"/>
        <v>3640</v>
      </c>
      <c r="K235" s="7">
        <f t="shared" si="94"/>
        <v>3815</v>
      </c>
      <c r="L235" s="7">
        <f t="shared" si="94"/>
        <v>3990</v>
      </c>
      <c r="M235" s="7">
        <f t="shared" si="94"/>
        <v>4165</v>
      </c>
      <c r="N235" s="7">
        <f t="shared" si="94"/>
        <v>4340</v>
      </c>
      <c r="O235" s="7">
        <f t="shared" si="94"/>
        <v>4515</v>
      </c>
      <c r="P235" s="7">
        <f t="shared" si="94"/>
        <v>4690</v>
      </c>
      <c r="Q235" s="7">
        <f t="shared" si="94"/>
        <v>4865</v>
      </c>
      <c r="R235" s="7">
        <f t="shared" si="94"/>
        <v>5040</v>
      </c>
      <c r="S235" s="7">
        <f t="shared" si="94"/>
        <v>5215</v>
      </c>
      <c r="T235" s="7">
        <f t="shared" si="94"/>
        <v>5390</v>
      </c>
      <c r="U235" s="7">
        <f t="shared" si="94"/>
        <v>5565</v>
      </c>
      <c r="V235" s="7">
        <f t="shared" si="94"/>
        <v>5740</v>
      </c>
      <c r="W235" s="7">
        <f t="shared" si="94"/>
        <v>5915</v>
      </c>
      <c r="X235" s="7">
        <f t="shared" si="94"/>
        <v>6090</v>
      </c>
      <c r="Y235" s="7">
        <f t="shared" si="94"/>
        <v>6265</v>
      </c>
      <c r="Z235" s="7">
        <f t="shared" si="94"/>
        <v>6440</v>
      </c>
      <c r="AA235" s="7">
        <f t="shared" si="94"/>
        <v>6615</v>
      </c>
      <c r="AB235" s="7">
        <f t="shared" si="94"/>
        <v>6790</v>
      </c>
      <c r="AC235" s="7">
        <f t="shared" si="94"/>
        <v>6965</v>
      </c>
      <c r="AD235" s="7">
        <f t="shared" si="94"/>
        <v>7140</v>
      </c>
      <c r="AE235" s="7">
        <f t="shared" si="94"/>
        <v>7315</v>
      </c>
      <c r="AF235" s="7">
        <f t="shared" si="94"/>
        <v>7490</v>
      </c>
      <c r="AG235" s="7">
        <f t="shared" si="94"/>
        <v>7665</v>
      </c>
      <c r="AH235" s="6">
        <f t="shared" si="94"/>
        <v>7840</v>
      </c>
    </row>
    <row r="236" spans="2:34" ht="37.5" customHeight="1">
      <c r="B236" s="14" t="s">
        <v>153</v>
      </c>
      <c r="C236" s="15" t="s">
        <v>2</v>
      </c>
      <c r="D236" s="15">
        <v>2980</v>
      </c>
      <c r="E236" s="15">
        <f>D236+200</f>
        <v>3180</v>
      </c>
      <c r="F236" s="15">
        <f aca="true" t="shared" si="95" ref="F236:AH236">E236+200</f>
        <v>3380</v>
      </c>
      <c r="G236" s="15">
        <f t="shared" si="95"/>
        <v>3580</v>
      </c>
      <c r="H236" s="15">
        <f t="shared" si="95"/>
        <v>3780</v>
      </c>
      <c r="I236" s="15">
        <f t="shared" si="95"/>
        <v>3980</v>
      </c>
      <c r="J236" s="15">
        <f t="shared" si="95"/>
        <v>4180</v>
      </c>
      <c r="K236" s="15">
        <f t="shared" si="95"/>
        <v>4380</v>
      </c>
      <c r="L236" s="15">
        <f t="shared" si="95"/>
        <v>4580</v>
      </c>
      <c r="M236" s="15">
        <f t="shared" si="95"/>
        <v>4780</v>
      </c>
      <c r="N236" s="15">
        <f t="shared" si="95"/>
        <v>4980</v>
      </c>
      <c r="O236" s="15">
        <f t="shared" si="95"/>
        <v>5180</v>
      </c>
      <c r="P236" s="15">
        <f t="shared" si="95"/>
        <v>5380</v>
      </c>
      <c r="Q236" s="15">
        <f t="shared" si="95"/>
        <v>5580</v>
      </c>
      <c r="R236" s="15">
        <f t="shared" si="95"/>
        <v>5780</v>
      </c>
      <c r="S236" s="15">
        <f t="shared" si="95"/>
        <v>5980</v>
      </c>
      <c r="T236" s="15">
        <f t="shared" si="95"/>
        <v>6180</v>
      </c>
      <c r="U236" s="15">
        <f t="shared" si="95"/>
        <v>6380</v>
      </c>
      <c r="V236" s="15">
        <f t="shared" si="95"/>
        <v>6580</v>
      </c>
      <c r="W236" s="15">
        <f t="shared" si="95"/>
        <v>6780</v>
      </c>
      <c r="X236" s="15">
        <f t="shared" si="95"/>
        <v>6980</v>
      </c>
      <c r="Y236" s="15">
        <f t="shared" si="95"/>
        <v>7180</v>
      </c>
      <c r="Z236" s="15">
        <f t="shared" si="95"/>
        <v>7380</v>
      </c>
      <c r="AA236" s="15">
        <f t="shared" si="95"/>
        <v>7580</v>
      </c>
      <c r="AB236" s="15">
        <f t="shared" si="95"/>
        <v>7780</v>
      </c>
      <c r="AC236" s="15">
        <f t="shared" si="95"/>
        <v>7980</v>
      </c>
      <c r="AD236" s="15">
        <f t="shared" si="95"/>
        <v>8180</v>
      </c>
      <c r="AE236" s="15">
        <f t="shared" si="95"/>
        <v>8380</v>
      </c>
      <c r="AF236" s="15">
        <f t="shared" si="95"/>
        <v>8580</v>
      </c>
      <c r="AG236" s="15">
        <f t="shared" si="95"/>
        <v>8780</v>
      </c>
      <c r="AH236" s="16">
        <f t="shared" si="95"/>
        <v>8980</v>
      </c>
    </row>
    <row r="237" spans="2:34" ht="37.5" customHeight="1">
      <c r="B237" s="14" t="s">
        <v>154</v>
      </c>
      <c r="C237" s="15" t="s">
        <v>3</v>
      </c>
      <c r="D237" s="15">
        <v>3430</v>
      </c>
      <c r="E237" s="15">
        <f>D237+230</f>
        <v>3660</v>
      </c>
      <c r="F237" s="15">
        <f aca="true" t="shared" si="96" ref="F237:AH237">E237+230</f>
        <v>3890</v>
      </c>
      <c r="G237" s="15">
        <f t="shared" si="96"/>
        <v>4120</v>
      </c>
      <c r="H237" s="15">
        <f t="shared" si="96"/>
        <v>4350</v>
      </c>
      <c r="I237" s="15">
        <f t="shared" si="96"/>
        <v>4580</v>
      </c>
      <c r="J237" s="15">
        <f t="shared" si="96"/>
        <v>4810</v>
      </c>
      <c r="K237" s="15">
        <f t="shared" si="96"/>
        <v>5040</v>
      </c>
      <c r="L237" s="15">
        <f t="shared" si="96"/>
        <v>5270</v>
      </c>
      <c r="M237" s="15">
        <f t="shared" si="96"/>
        <v>5500</v>
      </c>
      <c r="N237" s="15">
        <f t="shared" si="96"/>
        <v>5730</v>
      </c>
      <c r="O237" s="15">
        <f t="shared" si="96"/>
        <v>5960</v>
      </c>
      <c r="P237" s="15">
        <f t="shared" si="96"/>
        <v>6190</v>
      </c>
      <c r="Q237" s="15">
        <f t="shared" si="96"/>
        <v>6420</v>
      </c>
      <c r="R237" s="15">
        <f t="shared" si="96"/>
        <v>6650</v>
      </c>
      <c r="S237" s="15">
        <f t="shared" si="96"/>
        <v>6880</v>
      </c>
      <c r="T237" s="15">
        <f t="shared" si="96"/>
        <v>7110</v>
      </c>
      <c r="U237" s="15">
        <f t="shared" si="96"/>
        <v>7340</v>
      </c>
      <c r="V237" s="15">
        <f t="shared" si="96"/>
        <v>7570</v>
      </c>
      <c r="W237" s="15">
        <f t="shared" si="96"/>
        <v>7800</v>
      </c>
      <c r="X237" s="15">
        <f t="shared" si="96"/>
        <v>8030</v>
      </c>
      <c r="Y237" s="15">
        <f t="shared" si="96"/>
        <v>8260</v>
      </c>
      <c r="Z237" s="15">
        <f t="shared" si="96"/>
        <v>8490</v>
      </c>
      <c r="AA237" s="15">
        <f t="shared" si="96"/>
        <v>8720</v>
      </c>
      <c r="AB237" s="15">
        <f t="shared" si="96"/>
        <v>8950</v>
      </c>
      <c r="AC237" s="15">
        <f t="shared" si="96"/>
        <v>9180</v>
      </c>
      <c r="AD237" s="15">
        <f t="shared" si="96"/>
        <v>9410</v>
      </c>
      <c r="AE237" s="15">
        <f t="shared" si="96"/>
        <v>9640</v>
      </c>
      <c r="AF237" s="15">
        <f t="shared" si="96"/>
        <v>9870</v>
      </c>
      <c r="AG237" s="15">
        <f t="shared" si="96"/>
        <v>10100</v>
      </c>
      <c r="AH237" s="16">
        <f t="shared" si="96"/>
        <v>10330</v>
      </c>
    </row>
    <row r="238" spans="2:34" ht="37.5" customHeight="1">
      <c r="B238" s="77" t="s">
        <v>290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9"/>
    </row>
    <row r="239" spans="2:34" ht="37.5" customHeight="1">
      <c r="B239" s="80" t="s">
        <v>264</v>
      </c>
      <c r="C239" s="75" t="s">
        <v>27</v>
      </c>
      <c r="D239" s="77" t="s">
        <v>265</v>
      </c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9"/>
    </row>
    <row r="240" spans="2:34" ht="37.5" customHeight="1">
      <c r="B240" s="81"/>
      <c r="C240" s="76"/>
      <c r="D240" s="7">
        <v>0</v>
      </c>
      <c r="E240" s="7">
        <v>1</v>
      </c>
      <c r="F240" s="7">
        <v>2</v>
      </c>
      <c r="G240" s="7">
        <v>3</v>
      </c>
      <c r="H240" s="7">
        <v>4</v>
      </c>
      <c r="I240" s="7">
        <v>5</v>
      </c>
      <c r="J240" s="7">
        <v>6</v>
      </c>
      <c r="K240" s="7">
        <v>7</v>
      </c>
      <c r="L240" s="7">
        <v>8</v>
      </c>
      <c r="M240" s="7">
        <v>9</v>
      </c>
      <c r="N240" s="7">
        <v>10</v>
      </c>
      <c r="O240" s="7">
        <v>11</v>
      </c>
      <c r="P240" s="7">
        <v>12</v>
      </c>
      <c r="Q240" s="7">
        <v>13</v>
      </c>
      <c r="R240" s="7">
        <v>14</v>
      </c>
      <c r="S240" s="7">
        <v>15</v>
      </c>
      <c r="T240" s="7">
        <v>16</v>
      </c>
      <c r="U240" s="7">
        <v>17</v>
      </c>
      <c r="V240" s="7">
        <v>18</v>
      </c>
      <c r="W240" s="7">
        <v>19</v>
      </c>
      <c r="X240" s="7">
        <v>20</v>
      </c>
      <c r="Y240" s="7">
        <v>21</v>
      </c>
      <c r="Z240" s="7">
        <v>22</v>
      </c>
      <c r="AA240" s="7">
        <v>23</v>
      </c>
      <c r="AB240" s="7">
        <v>24</v>
      </c>
      <c r="AC240" s="7">
        <v>25</v>
      </c>
      <c r="AD240" s="7">
        <v>26</v>
      </c>
      <c r="AE240" s="7">
        <v>27</v>
      </c>
      <c r="AF240" s="7">
        <v>28</v>
      </c>
      <c r="AG240" s="7">
        <v>29</v>
      </c>
      <c r="AH240" s="6">
        <v>30</v>
      </c>
    </row>
    <row r="241" spans="2:34" ht="37.5" customHeight="1">
      <c r="B241" s="18" t="s">
        <v>155</v>
      </c>
      <c r="C241" s="7" t="s">
        <v>24</v>
      </c>
      <c r="D241" s="7">
        <v>300</v>
      </c>
      <c r="E241" s="7">
        <v>320</v>
      </c>
      <c r="F241" s="7">
        <v>340</v>
      </c>
      <c r="G241" s="7">
        <v>360</v>
      </c>
      <c r="H241" s="7">
        <v>380</v>
      </c>
      <c r="I241" s="7">
        <v>400</v>
      </c>
      <c r="J241" s="7">
        <v>425</v>
      </c>
      <c r="K241" s="7">
        <v>450</v>
      </c>
      <c r="L241" s="7">
        <v>475</v>
      </c>
      <c r="M241" s="7">
        <v>500</v>
      </c>
      <c r="N241" s="7">
        <v>525</v>
      </c>
      <c r="O241" s="7">
        <v>550</v>
      </c>
      <c r="P241" s="7">
        <v>575</v>
      </c>
      <c r="Q241" s="7">
        <v>600</v>
      </c>
      <c r="R241" s="7">
        <v>625</v>
      </c>
      <c r="S241" s="7">
        <v>650</v>
      </c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</row>
    <row r="242" spans="2:34" ht="37.5" customHeight="1">
      <c r="B242" s="82" t="s">
        <v>156</v>
      </c>
      <c r="C242" s="75" t="s">
        <v>22</v>
      </c>
      <c r="D242" s="7">
        <v>460</v>
      </c>
      <c r="E242" s="7">
        <v>488</v>
      </c>
      <c r="F242" s="7">
        <v>516</v>
      </c>
      <c r="G242" s="7">
        <v>544</v>
      </c>
      <c r="H242" s="7">
        <v>572</v>
      </c>
      <c r="I242" s="7">
        <v>600</v>
      </c>
      <c r="J242" s="7">
        <v>630</v>
      </c>
      <c r="K242" s="7">
        <v>66</v>
      </c>
      <c r="L242" s="7">
        <v>690</v>
      </c>
      <c r="M242" s="7">
        <v>720</v>
      </c>
      <c r="N242" s="7">
        <v>750</v>
      </c>
      <c r="O242" s="7">
        <v>780</v>
      </c>
      <c r="P242" s="7">
        <v>810</v>
      </c>
      <c r="Q242" s="7">
        <v>840</v>
      </c>
      <c r="R242" s="7">
        <v>870</v>
      </c>
      <c r="S242" s="7">
        <v>900</v>
      </c>
      <c r="T242" s="7">
        <v>932</v>
      </c>
      <c r="U242" s="7">
        <v>964</v>
      </c>
      <c r="V242" s="7">
        <v>996</v>
      </c>
      <c r="W242" s="7">
        <v>1028</v>
      </c>
      <c r="X242" s="7">
        <v>1060</v>
      </c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</row>
    <row r="243" spans="2:34" ht="37.5" customHeight="1">
      <c r="B243" s="81"/>
      <c r="C243" s="76"/>
      <c r="D243" s="7">
        <v>460</v>
      </c>
      <c r="E243" s="7">
        <v>488</v>
      </c>
      <c r="F243" s="7">
        <v>516</v>
      </c>
      <c r="G243" s="7">
        <v>544</v>
      </c>
      <c r="H243" s="7">
        <v>544</v>
      </c>
      <c r="I243" s="7">
        <v>572</v>
      </c>
      <c r="J243" s="7">
        <v>600</v>
      </c>
      <c r="K243" s="7">
        <v>630</v>
      </c>
      <c r="L243" s="7">
        <v>660</v>
      </c>
      <c r="M243" s="7">
        <v>690</v>
      </c>
      <c r="N243" s="7">
        <v>720</v>
      </c>
      <c r="O243" s="7">
        <v>750</v>
      </c>
      <c r="P243" s="7">
        <v>780</v>
      </c>
      <c r="Q243" s="7">
        <v>810</v>
      </c>
      <c r="R243" s="7">
        <v>810</v>
      </c>
      <c r="S243" s="7">
        <v>840</v>
      </c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</row>
    <row r="244" spans="2:34" ht="37.5" customHeight="1">
      <c r="B244" s="18" t="s">
        <v>157</v>
      </c>
      <c r="C244" s="75" t="s">
        <v>19</v>
      </c>
      <c r="D244" s="7">
        <v>750</v>
      </c>
      <c r="E244" s="7">
        <f>D244+40</f>
        <v>790</v>
      </c>
      <c r="F244" s="7">
        <f aca="true" t="shared" si="97" ref="F244:X244">E244+40</f>
        <v>830</v>
      </c>
      <c r="G244" s="7">
        <f t="shared" si="97"/>
        <v>870</v>
      </c>
      <c r="H244" s="7">
        <f t="shared" si="97"/>
        <v>910</v>
      </c>
      <c r="I244" s="7">
        <f t="shared" si="97"/>
        <v>950</v>
      </c>
      <c r="J244" s="7">
        <f t="shared" si="97"/>
        <v>990</v>
      </c>
      <c r="K244" s="7">
        <f t="shared" si="97"/>
        <v>1030</v>
      </c>
      <c r="L244" s="7">
        <f t="shared" si="97"/>
        <v>1070</v>
      </c>
      <c r="M244" s="7">
        <f t="shared" si="97"/>
        <v>1110</v>
      </c>
      <c r="N244" s="7">
        <f t="shared" si="97"/>
        <v>1150</v>
      </c>
      <c r="O244" s="7">
        <f t="shared" si="97"/>
        <v>1190</v>
      </c>
      <c r="P244" s="7">
        <f t="shared" si="97"/>
        <v>1230</v>
      </c>
      <c r="Q244" s="7">
        <f t="shared" si="97"/>
        <v>1270</v>
      </c>
      <c r="R244" s="7">
        <f t="shared" si="97"/>
        <v>1310</v>
      </c>
      <c r="S244" s="7">
        <f t="shared" si="97"/>
        <v>1350</v>
      </c>
      <c r="T244" s="7">
        <f t="shared" si="97"/>
        <v>1390</v>
      </c>
      <c r="U244" s="7">
        <f t="shared" si="97"/>
        <v>1430</v>
      </c>
      <c r="V244" s="7">
        <f t="shared" si="97"/>
        <v>1470</v>
      </c>
      <c r="W244" s="7">
        <f t="shared" si="97"/>
        <v>1510</v>
      </c>
      <c r="X244" s="7">
        <f t="shared" si="97"/>
        <v>1550</v>
      </c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</row>
    <row r="245" spans="2:34" ht="37.5" customHeight="1">
      <c r="B245" s="18" t="s">
        <v>39</v>
      </c>
      <c r="C245" s="76"/>
      <c r="D245" s="7">
        <v>790</v>
      </c>
      <c r="E245" s="7">
        <v>830</v>
      </c>
      <c r="F245" s="7">
        <v>910</v>
      </c>
      <c r="G245" s="7">
        <v>950</v>
      </c>
      <c r="H245" s="7">
        <v>990</v>
      </c>
      <c r="I245" s="7">
        <v>1030</v>
      </c>
      <c r="J245" s="7">
        <v>1070</v>
      </c>
      <c r="K245" s="7">
        <v>1150</v>
      </c>
      <c r="L245" s="7">
        <v>1190</v>
      </c>
      <c r="M245" s="7">
        <v>1230</v>
      </c>
      <c r="N245" s="7">
        <v>1230</v>
      </c>
      <c r="O245" s="7">
        <v>1270</v>
      </c>
      <c r="P245" s="7">
        <v>1310</v>
      </c>
      <c r="Q245" s="7">
        <v>1350</v>
      </c>
      <c r="R245" s="7">
        <v>1390</v>
      </c>
      <c r="S245" s="7">
        <v>1430</v>
      </c>
      <c r="T245" s="7">
        <v>1470</v>
      </c>
      <c r="U245" s="7">
        <v>1510</v>
      </c>
      <c r="V245" s="7">
        <v>1550</v>
      </c>
      <c r="W245" s="7">
        <v>1550</v>
      </c>
      <c r="X245" s="7">
        <v>1550</v>
      </c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</row>
    <row r="246" spans="2:34" ht="37.5" customHeight="1">
      <c r="B246" s="18" t="s">
        <v>13</v>
      </c>
      <c r="C246" s="7" t="s">
        <v>18</v>
      </c>
      <c r="D246" s="7">
        <v>101</v>
      </c>
      <c r="E246" s="7">
        <v>107</v>
      </c>
      <c r="F246" s="7">
        <v>112</v>
      </c>
      <c r="G246" s="7">
        <v>117</v>
      </c>
      <c r="H246" s="7">
        <v>123</v>
      </c>
      <c r="I246" s="7">
        <v>128</v>
      </c>
      <c r="J246" s="7">
        <v>134</v>
      </c>
      <c r="K246" s="7">
        <v>139</v>
      </c>
      <c r="L246" s="7">
        <v>144</v>
      </c>
      <c r="M246" s="7">
        <v>150</v>
      </c>
      <c r="N246" s="7">
        <v>155</v>
      </c>
      <c r="O246" s="7">
        <v>161</v>
      </c>
      <c r="P246" s="7">
        <v>166</v>
      </c>
      <c r="Q246" s="7">
        <v>171</v>
      </c>
      <c r="R246" s="7">
        <v>177</v>
      </c>
      <c r="S246" s="7">
        <v>182</v>
      </c>
      <c r="T246" s="7">
        <v>188</v>
      </c>
      <c r="U246" s="7">
        <v>193</v>
      </c>
      <c r="V246" s="7">
        <v>198</v>
      </c>
      <c r="W246" s="7">
        <v>198</v>
      </c>
      <c r="X246" s="7">
        <v>198</v>
      </c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</row>
    <row r="247" spans="2:34" ht="37.5" customHeight="1">
      <c r="B247" s="18" t="s">
        <v>13</v>
      </c>
      <c r="C247" s="7" t="s">
        <v>17</v>
      </c>
      <c r="D247" s="7">
        <v>135</v>
      </c>
      <c r="E247" s="7">
        <v>152</v>
      </c>
      <c r="F247" s="7">
        <v>149</v>
      </c>
      <c r="G247" s="7">
        <v>157</v>
      </c>
      <c r="H247" s="7">
        <v>164</v>
      </c>
      <c r="I247" s="7">
        <v>171</v>
      </c>
      <c r="J247" s="7">
        <v>178</v>
      </c>
      <c r="K247" s="7">
        <v>185</v>
      </c>
      <c r="L247" s="7">
        <v>193</v>
      </c>
      <c r="M247" s="7">
        <v>200</v>
      </c>
      <c r="N247" s="7">
        <v>207</v>
      </c>
      <c r="O247" s="7">
        <v>214</v>
      </c>
      <c r="P247" s="7">
        <v>221</v>
      </c>
      <c r="Q247" s="7">
        <v>229</v>
      </c>
      <c r="R247" s="7">
        <v>236</v>
      </c>
      <c r="S247" s="7">
        <v>243</v>
      </c>
      <c r="T247" s="7">
        <v>250</v>
      </c>
      <c r="U247" s="7">
        <v>257</v>
      </c>
      <c r="V247" s="7">
        <v>265</v>
      </c>
      <c r="W247" s="7">
        <v>296</v>
      </c>
      <c r="X247" s="7">
        <v>202</v>
      </c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</row>
    <row r="248" spans="2:34" ht="37.5" customHeight="1">
      <c r="B248" s="18" t="s">
        <v>158</v>
      </c>
      <c r="C248" s="7" t="s">
        <v>15</v>
      </c>
      <c r="D248" s="7">
        <v>970</v>
      </c>
      <c r="E248" s="7">
        <f>D248+52</f>
        <v>1022</v>
      </c>
      <c r="F248" s="7">
        <f aca="true" t="shared" si="98" ref="F248:X248">E248+52</f>
        <v>1074</v>
      </c>
      <c r="G248" s="7">
        <f t="shared" si="98"/>
        <v>1126</v>
      </c>
      <c r="H248" s="7">
        <f t="shared" si="98"/>
        <v>1178</v>
      </c>
      <c r="I248" s="7">
        <f t="shared" si="98"/>
        <v>1230</v>
      </c>
      <c r="J248" s="7">
        <f t="shared" si="98"/>
        <v>1282</v>
      </c>
      <c r="K248" s="7">
        <f t="shared" si="98"/>
        <v>1334</v>
      </c>
      <c r="L248" s="7">
        <f t="shared" si="98"/>
        <v>1386</v>
      </c>
      <c r="M248" s="7">
        <f t="shared" si="98"/>
        <v>1438</v>
      </c>
      <c r="N248" s="7">
        <f t="shared" si="98"/>
        <v>1490</v>
      </c>
      <c r="O248" s="7">
        <f t="shared" si="98"/>
        <v>1542</v>
      </c>
      <c r="P248" s="7">
        <f t="shared" si="98"/>
        <v>1594</v>
      </c>
      <c r="Q248" s="7">
        <f t="shared" si="98"/>
        <v>1646</v>
      </c>
      <c r="R248" s="7">
        <f t="shared" si="98"/>
        <v>1698</v>
      </c>
      <c r="S248" s="7">
        <f t="shared" si="98"/>
        <v>1750</v>
      </c>
      <c r="T248" s="7">
        <f t="shared" si="98"/>
        <v>1802</v>
      </c>
      <c r="U248" s="7">
        <f t="shared" si="98"/>
        <v>1854</v>
      </c>
      <c r="V248" s="7">
        <f t="shared" si="98"/>
        <v>1906</v>
      </c>
      <c r="W248" s="7">
        <f t="shared" si="98"/>
        <v>1958</v>
      </c>
      <c r="X248" s="7">
        <f t="shared" si="98"/>
        <v>2010</v>
      </c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2:34" ht="37.5" customHeight="1">
      <c r="B249" s="18" t="s">
        <v>13</v>
      </c>
      <c r="C249" s="21" t="s">
        <v>14</v>
      </c>
      <c r="D249" s="7">
        <v>27</v>
      </c>
      <c r="E249" s="7">
        <v>29</v>
      </c>
      <c r="F249" s="7">
        <v>30</v>
      </c>
      <c r="G249" s="7">
        <v>33</v>
      </c>
      <c r="H249" s="7">
        <v>33</v>
      </c>
      <c r="I249" s="7">
        <v>34</v>
      </c>
      <c r="J249" s="7">
        <v>36</v>
      </c>
      <c r="K249" s="7">
        <v>37</v>
      </c>
      <c r="L249" s="7">
        <v>39</v>
      </c>
      <c r="M249" s="7">
        <v>40</v>
      </c>
      <c r="N249" s="7">
        <v>42</v>
      </c>
      <c r="O249" s="7">
        <v>42</v>
      </c>
      <c r="P249" s="7">
        <v>43</v>
      </c>
      <c r="Q249" s="7">
        <v>45</v>
      </c>
      <c r="R249" s="7">
        <v>46</v>
      </c>
      <c r="S249" s="7">
        <v>47</v>
      </c>
      <c r="T249" s="7">
        <v>48</v>
      </c>
      <c r="U249" s="7">
        <v>49</v>
      </c>
      <c r="V249" s="7">
        <v>50</v>
      </c>
      <c r="W249" s="7">
        <v>51</v>
      </c>
      <c r="X249" s="7">
        <v>52</v>
      </c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</row>
    <row r="250" spans="2:34" ht="37.5" customHeight="1">
      <c r="B250" s="18" t="s">
        <v>67</v>
      </c>
      <c r="C250" s="21" t="s">
        <v>68</v>
      </c>
      <c r="D250" s="7">
        <v>49</v>
      </c>
      <c r="E250" s="7">
        <v>51</v>
      </c>
      <c r="F250" s="7">
        <v>54</v>
      </c>
      <c r="G250" s="7">
        <v>56</v>
      </c>
      <c r="H250" s="7">
        <v>59</v>
      </c>
      <c r="I250" s="7">
        <v>62</v>
      </c>
      <c r="J250" s="7">
        <v>64</v>
      </c>
      <c r="K250" s="7">
        <v>67</v>
      </c>
      <c r="L250" s="7">
        <v>69</v>
      </c>
      <c r="M250" s="7">
        <v>72</v>
      </c>
      <c r="N250" s="7">
        <v>75</v>
      </c>
      <c r="O250" s="7">
        <v>77</v>
      </c>
      <c r="P250" s="7">
        <v>80</v>
      </c>
      <c r="Q250" s="7">
        <v>82</v>
      </c>
      <c r="R250" s="7">
        <v>85</v>
      </c>
      <c r="S250" s="7">
        <v>88</v>
      </c>
      <c r="T250" s="7">
        <v>90</v>
      </c>
      <c r="U250" s="7">
        <v>93</v>
      </c>
      <c r="V250" s="7">
        <v>95</v>
      </c>
      <c r="W250" s="7">
        <v>98</v>
      </c>
      <c r="X250" s="7">
        <v>101</v>
      </c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</row>
    <row r="251" spans="2:34" ht="37.5" customHeight="1">
      <c r="B251" s="18" t="s">
        <v>69</v>
      </c>
      <c r="C251" s="21" t="s">
        <v>70</v>
      </c>
      <c r="D251" s="7">
        <v>97</v>
      </c>
      <c r="E251" s="7">
        <v>102</v>
      </c>
      <c r="F251" s="7">
        <v>107</v>
      </c>
      <c r="G251" s="7">
        <v>113</v>
      </c>
      <c r="H251" s="7">
        <v>118</v>
      </c>
      <c r="I251" s="7">
        <v>123</v>
      </c>
      <c r="J251" s="7">
        <v>128</v>
      </c>
      <c r="K251" s="7">
        <v>133</v>
      </c>
      <c r="L251" s="7">
        <v>139</v>
      </c>
      <c r="M251" s="7">
        <v>144</v>
      </c>
      <c r="N251" s="7">
        <v>149</v>
      </c>
      <c r="O251" s="7">
        <v>154</v>
      </c>
      <c r="P251" s="7">
        <v>159</v>
      </c>
      <c r="Q251" s="7">
        <v>165</v>
      </c>
      <c r="R251" s="7">
        <v>170</v>
      </c>
      <c r="S251" s="7">
        <v>175</v>
      </c>
      <c r="T251" s="7">
        <v>180</v>
      </c>
      <c r="U251" s="7">
        <v>185</v>
      </c>
      <c r="V251" s="7">
        <v>191</v>
      </c>
      <c r="W251" s="7">
        <v>196</v>
      </c>
      <c r="X251" s="7">
        <v>201</v>
      </c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</row>
    <row r="252" spans="2:34" ht="37.5" customHeight="1">
      <c r="B252" s="18" t="s">
        <v>159</v>
      </c>
      <c r="C252" s="7" t="s">
        <v>12</v>
      </c>
      <c r="D252" s="7">
        <v>975</v>
      </c>
      <c r="E252" s="7">
        <f>D252+69</f>
        <v>1044</v>
      </c>
      <c r="F252" s="7">
        <f aca="true" t="shared" si="99" ref="F252:S252">E252+69</f>
        <v>1113</v>
      </c>
      <c r="G252" s="7">
        <f t="shared" si="99"/>
        <v>1182</v>
      </c>
      <c r="H252" s="7">
        <f t="shared" si="99"/>
        <v>1251</v>
      </c>
      <c r="I252" s="7">
        <f t="shared" si="99"/>
        <v>1320</v>
      </c>
      <c r="J252" s="7">
        <f t="shared" si="99"/>
        <v>1389</v>
      </c>
      <c r="K252" s="7">
        <f t="shared" si="99"/>
        <v>1458</v>
      </c>
      <c r="L252" s="7">
        <f t="shared" si="99"/>
        <v>1527</v>
      </c>
      <c r="M252" s="7">
        <f t="shared" si="99"/>
        <v>1596</v>
      </c>
      <c r="N252" s="7">
        <f t="shared" si="99"/>
        <v>1665</v>
      </c>
      <c r="O252" s="7">
        <f t="shared" si="99"/>
        <v>1734</v>
      </c>
      <c r="P252" s="7">
        <f t="shared" si="99"/>
        <v>1803</v>
      </c>
      <c r="Q252" s="7">
        <f t="shared" si="99"/>
        <v>1872</v>
      </c>
      <c r="R252" s="7">
        <f t="shared" si="99"/>
        <v>1941</v>
      </c>
      <c r="S252" s="7">
        <f t="shared" si="99"/>
        <v>2010</v>
      </c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</row>
    <row r="253" spans="2:34" ht="37.5" customHeight="1">
      <c r="B253" s="18" t="s">
        <v>291</v>
      </c>
      <c r="C253" s="75" t="s">
        <v>8</v>
      </c>
      <c r="D253" s="7">
        <v>1355</v>
      </c>
      <c r="E253" s="7">
        <f>D253+96</f>
        <v>1451</v>
      </c>
      <c r="F253" s="7">
        <f aca="true" t="shared" si="100" ref="F253:S253">E253+96</f>
        <v>1547</v>
      </c>
      <c r="G253" s="7">
        <f t="shared" si="100"/>
        <v>1643</v>
      </c>
      <c r="H253" s="7">
        <f t="shared" si="100"/>
        <v>1739</v>
      </c>
      <c r="I253" s="7">
        <f t="shared" si="100"/>
        <v>1835</v>
      </c>
      <c r="J253" s="7">
        <f t="shared" si="100"/>
        <v>1931</v>
      </c>
      <c r="K253" s="7">
        <f t="shared" si="100"/>
        <v>2027</v>
      </c>
      <c r="L253" s="7">
        <f t="shared" si="100"/>
        <v>2123</v>
      </c>
      <c r="M253" s="7">
        <f t="shared" si="100"/>
        <v>2219</v>
      </c>
      <c r="N253" s="7">
        <f t="shared" si="100"/>
        <v>2315</v>
      </c>
      <c r="O253" s="7">
        <f t="shared" si="100"/>
        <v>2411</v>
      </c>
      <c r="P253" s="7">
        <f t="shared" si="100"/>
        <v>2507</v>
      </c>
      <c r="Q253" s="7">
        <f t="shared" si="100"/>
        <v>2603</v>
      </c>
      <c r="R253" s="7">
        <f t="shared" si="100"/>
        <v>2699</v>
      </c>
      <c r="S253" s="7">
        <f t="shared" si="100"/>
        <v>2795</v>
      </c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</row>
    <row r="254" spans="2:34" ht="37.5" customHeight="1">
      <c r="B254" s="18" t="s">
        <v>10</v>
      </c>
      <c r="C254" s="83"/>
      <c r="D254" s="7">
        <v>1443</v>
      </c>
      <c r="E254" s="7">
        <v>1504</v>
      </c>
      <c r="F254" s="7">
        <v>1565</v>
      </c>
      <c r="G254" s="7">
        <v>1626</v>
      </c>
      <c r="H254" s="7">
        <v>1688</v>
      </c>
      <c r="I254" s="7">
        <v>1749</v>
      </c>
      <c r="J254" s="7">
        <v>1810</v>
      </c>
      <c r="K254" s="7">
        <v>1871</v>
      </c>
      <c r="L254" s="7">
        <v>1933</v>
      </c>
      <c r="M254" s="7">
        <v>1994</v>
      </c>
      <c r="N254" s="7">
        <v>2055</v>
      </c>
      <c r="O254" s="7">
        <v>2106</v>
      </c>
      <c r="P254" s="7">
        <v>2167</v>
      </c>
      <c r="Q254" s="7">
        <v>2227</v>
      </c>
      <c r="R254" s="7">
        <v>2288</v>
      </c>
      <c r="S254" s="7">
        <v>2349</v>
      </c>
      <c r="T254" s="7">
        <v>2410</v>
      </c>
      <c r="U254" s="7">
        <v>2471</v>
      </c>
      <c r="V254" s="7">
        <v>2532</v>
      </c>
      <c r="W254" s="7">
        <v>2593</v>
      </c>
      <c r="X254" s="7">
        <v>2654</v>
      </c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</row>
    <row r="255" spans="2:34" ht="37.5" customHeight="1">
      <c r="B255" s="18" t="s">
        <v>36</v>
      </c>
      <c r="C255" s="76"/>
      <c r="D255" s="7">
        <v>1451</v>
      </c>
      <c r="E255" s="7">
        <v>1547</v>
      </c>
      <c r="F255" s="7">
        <v>1643</v>
      </c>
      <c r="G255" s="7">
        <v>1643</v>
      </c>
      <c r="H255" s="7">
        <v>1739</v>
      </c>
      <c r="I255" s="7">
        <v>1835</v>
      </c>
      <c r="J255" s="7">
        <v>1835</v>
      </c>
      <c r="K255" s="7">
        <v>1931</v>
      </c>
      <c r="L255" s="7">
        <v>2027</v>
      </c>
      <c r="M255" s="7">
        <v>2027</v>
      </c>
      <c r="N255" s="7">
        <v>2123</v>
      </c>
      <c r="O255" s="7">
        <v>2219</v>
      </c>
      <c r="P255" s="7">
        <v>2219</v>
      </c>
      <c r="Q255" s="7">
        <v>2315</v>
      </c>
      <c r="R255" s="7">
        <v>2411</v>
      </c>
      <c r="S255" s="7">
        <v>2507</v>
      </c>
      <c r="T255" s="7">
        <v>2507</v>
      </c>
      <c r="U255" s="7">
        <v>2603</v>
      </c>
      <c r="V255" s="7">
        <v>2699</v>
      </c>
      <c r="W255" s="7">
        <v>2795</v>
      </c>
      <c r="X255" s="7">
        <v>2795</v>
      </c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</row>
    <row r="256" spans="2:34" ht="37.5" customHeight="1">
      <c r="B256" s="18" t="s">
        <v>161</v>
      </c>
      <c r="C256" s="7" t="s">
        <v>7</v>
      </c>
      <c r="D256" s="7">
        <v>1830</v>
      </c>
      <c r="E256" s="7">
        <f>D256+130</f>
        <v>1960</v>
      </c>
      <c r="F256" s="7">
        <f aca="true" t="shared" si="101" ref="F256:AH256">E256+130</f>
        <v>2090</v>
      </c>
      <c r="G256" s="7">
        <f t="shared" si="101"/>
        <v>2220</v>
      </c>
      <c r="H256" s="7">
        <f t="shared" si="101"/>
        <v>2350</v>
      </c>
      <c r="I256" s="7">
        <f t="shared" si="101"/>
        <v>2480</v>
      </c>
      <c r="J256" s="7">
        <f t="shared" si="101"/>
        <v>2610</v>
      </c>
      <c r="K256" s="7">
        <f t="shared" si="101"/>
        <v>2740</v>
      </c>
      <c r="L256" s="7">
        <f t="shared" si="101"/>
        <v>2870</v>
      </c>
      <c r="M256" s="7">
        <f t="shared" si="101"/>
        <v>3000</v>
      </c>
      <c r="N256" s="7">
        <f t="shared" si="101"/>
        <v>3130</v>
      </c>
      <c r="O256" s="7">
        <f t="shared" si="101"/>
        <v>3260</v>
      </c>
      <c r="P256" s="7">
        <f t="shared" si="101"/>
        <v>3390</v>
      </c>
      <c r="Q256" s="7">
        <f t="shared" si="101"/>
        <v>3520</v>
      </c>
      <c r="R256" s="7">
        <f t="shared" si="101"/>
        <v>3650</v>
      </c>
      <c r="S256" s="7">
        <f t="shared" si="101"/>
        <v>3780</v>
      </c>
      <c r="T256" s="7">
        <f t="shared" si="101"/>
        <v>3910</v>
      </c>
      <c r="U256" s="7">
        <f t="shared" si="101"/>
        <v>4040</v>
      </c>
      <c r="V256" s="7">
        <f t="shared" si="101"/>
        <v>4170</v>
      </c>
      <c r="W256" s="7">
        <f t="shared" si="101"/>
        <v>4300</v>
      </c>
      <c r="X256" s="7">
        <f t="shared" si="101"/>
        <v>4430</v>
      </c>
      <c r="Y256" s="7">
        <f t="shared" si="101"/>
        <v>4560</v>
      </c>
      <c r="Z256" s="7">
        <f t="shared" si="101"/>
        <v>4690</v>
      </c>
      <c r="AA256" s="7">
        <f t="shared" si="101"/>
        <v>4820</v>
      </c>
      <c r="AB256" s="7">
        <f t="shared" si="101"/>
        <v>4950</v>
      </c>
      <c r="AC256" s="7">
        <f t="shared" si="101"/>
        <v>5080</v>
      </c>
      <c r="AD256" s="7">
        <f t="shared" si="101"/>
        <v>5210</v>
      </c>
      <c r="AE256" s="7">
        <f t="shared" si="101"/>
        <v>5340</v>
      </c>
      <c r="AF256" s="7">
        <f t="shared" si="101"/>
        <v>5470</v>
      </c>
      <c r="AG256" s="7">
        <f t="shared" si="101"/>
        <v>5600</v>
      </c>
      <c r="AH256" s="6">
        <f t="shared" si="101"/>
        <v>5730</v>
      </c>
    </row>
    <row r="257" spans="2:34" ht="37.5" customHeight="1">
      <c r="B257" s="18" t="s">
        <v>162</v>
      </c>
      <c r="C257" s="7" t="s">
        <v>5</v>
      </c>
      <c r="D257" s="7">
        <v>2745</v>
      </c>
      <c r="E257" s="7">
        <f>D257+195</f>
        <v>2940</v>
      </c>
      <c r="F257" s="7">
        <f aca="true" t="shared" si="102" ref="F257:AH257">E257+195</f>
        <v>3135</v>
      </c>
      <c r="G257" s="7">
        <f t="shared" si="102"/>
        <v>3330</v>
      </c>
      <c r="H257" s="7">
        <f t="shared" si="102"/>
        <v>3525</v>
      </c>
      <c r="I257" s="7">
        <f t="shared" si="102"/>
        <v>3720</v>
      </c>
      <c r="J257" s="7">
        <f t="shared" si="102"/>
        <v>3915</v>
      </c>
      <c r="K257" s="7">
        <f t="shared" si="102"/>
        <v>4110</v>
      </c>
      <c r="L257" s="7">
        <f t="shared" si="102"/>
        <v>4305</v>
      </c>
      <c r="M257" s="7">
        <f t="shared" si="102"/>
        <v>4500</v>
      </c>
      <c r="N257" s="7">
        <f t="shared" si="102"/>
        <v>4695</v>
      </c>
      <c r="O257" s="7">
        <f t="shared" si="102"/>
        <v>4890</v>
      </c>
      <c r="P257" s="7">
        <f t="shared" si="102"/>
        <v>5085</v>
      </c>
      <c r="Q257" s="7">
        <f t="shared" si="102"/>
        <v>5280</v>
      </c>
      <c r="R257" s="7">
        <f t="shared" si="102"/>
        <v>5475</v>
      </c>
      <c r="S257" s="7">
        <f t="shared" si="102"/>
        <v>5670</v>
      </c>
      <c r="T257" s="7">
        <f t="shared" si="102"/>
        <v>5865</v>
      </c>
      <c r="U257" s="7">
        <f t="shared" si="102"/>
        <v>6060</v>
      </c>
      <c r="V257" s="7">
        <f t="shared" si="102"/>
        <v>6255</v>
      </c>
      <c r="W257" s="7">
        <f t="shared" si="102"/>
        <v>6450</v>
      </c>
      <c r="X257" s="7">
        <f t="shared" si="102"/>
        <v>6645</v>
      </c>
      <c r="Y257" s="7">
        <f t="shared" si="102"/>
        <v>6840</v>
      </c>
      <c r="Z257" s="7">
        <f t="shared" si="102"/>
        <v>7035</v>
      </c>
      <c r="AA257" s="7">
        <f t="shared" si="102"/>
        <v>7230</v>
      </c>
      <c r="AB257" s="7">
        <f t="shared" si="102"/>
        <v>7425</v>
      </c>
      <c r="AC257" s="7">
        <f t="shared" si="102"/>
        <v>7620</v>
      </c>
      <c r="AD257" s="7">
        <f t="shared" si="102"/>
        <v>7815</v>
      </c>
      <c r="AE257" s="7">
        <f t="shared" si="102"/>
        <v>8010</v>
      </c>
      <c r="AF257" s="7">
        <f t="shared" si="102"/>
        <v>8205</v>
      </c>
      <c r="AG257" s="7">
        <f t="shared" si="102"/>
        <v>8400</v>
      </c>
      <c r="AH257" s="6">
        <f t="shared" si="102"/>
        <v>8595</v>
      </c>
    </row>
    <row r="258" spans="2:34" ht="37.5" customHeight="1">
      <c r="B258" s="14" t="s">
        <v>163</v>
      </c>
      <c r="C258" s="15" t="s">
        <v>2</v>
      </c>
      <c r="D258" s="15">
        <v>3155</v>
      </c>
      <c r="E258" s="15">
        <f>D258+225</f>
        <v>3380</v>
      </c>
      <c r="F258" s="15">
        <f aca="true" t="shared" si="103" ref="F258:AH258">E258+225</f>
        <v>3605</v>
      </c>
      <c r="G258" s="15">
        <f t="shared" si="103"/>
        <v>3830</v>
      </c>
      <c r="H258" s="15">
        <f t="shared" si="103"/>
        <v>4055</v>
      </c>
      <c r="I258" s="15">
        <f t="shared" si="103"/>
        <v>4280</v>
      </c>
      <c r="J258" s="15">
        <f t="shared" si="103"/>
        <v>4505</v>
      </c>
      <c r="K258" s="15">
        <f t="shared" si="103"/>
        <v>4730</v>
      </c>
      <c r="L258" s="15">
        <f t="shared" si="103"/>
        <v>4955</v>
      </c>
      <c r="M258" s="15">
        <f t="shared" si="103"/>
        <v>5180</v>
      </c>
      <c r="N258" s="15">
        <f t="shared" si="103"/>
        <v>5405</v>
      </c>
      <c r="O258" s="15">
        <f t="shared" si="103"/>
        <v>5630</v>
      </c>
      <c r="P258" s="15">
        <f t="shared" si="103"/>
        <v>5855</v>
      </c>
      <c r="Q258" s="15">
        <f t="shared" si="103"/>
        <v>6080</v>
      </c>
      <c r="R258" s="15">
        <f t="shared" si="103"/>
        <v>6305</v>
      </c>
      <c r="S258" s="15">
        <f t="shared" si="103"/>
        <v>6530</v>
      </c>
      <c r="T258" s="15">
        <f t="shared" si="103"/>
        <v>6755</v>
      </c>
      <c r="U258" s="15">
        <f t="shared" si="103"/>
        <v>6980</v>
      </c>
      <c r="V258" s="15">
        <f t="shared" si="103"/>
        <v>7205</v>
      </c>
      <c r="W258" s="15">
        <f t="shared" si="103"/>
        <v>7430</v>
      </c>
      <c r="X258" s="15">
        <f t="shared" si="103"/>
        <v>7655</v>
      </c>
      <c r="Y258" s="15">
        <f t="shared" si="103"/>
        <v>7880</v>
      </c>
      <c r="Z258" s="15">
        <f t="shared" si="103"/>
        <v>8105</v>
      </c>
      <c r="AA258" s="15">
        <f t="shared" si="103"/>
        <v>8330</v>
      </c>
      <c r="AB258" s="15">
        <f t="shared" si="103"/>
        <v>8555</v>
      </c>
      <c r="AC258" s="15">
        <f t="shared" si="103"/>
        <v>8780</v>
      </c>
      <c r="AD258" s="15">
        <f t="shared" si="103"/>
        <v>9005</v>
      </c>
      <c r="AE258" s="15">
        <f t="shared" si="103"/>
        <v>9230</v>
      </c>
      <c r="AF258" s="15">
        <f t="shared" si="103"/>
        <v>9455</v>
      </c>
      <c r="AG258" s="15">
        <f t="shared" si="103"/>
        <v>9680</v>
      </c>
      <c r="AH258" s="16">
        <f t="shared" si="103"/>
        <v>9905</v>
      </c>
    </row>
    <row r="259" spans="2:34" ht="37.5" customHeight="1">
      <c r="B259" s="14" t="s">
        <v>164</v>
      </c>
      <c r="C259" s="15" t="s">
        <v>3</v>
      </c>
      <c r="D259" s="15">
        <v>3630</v>
      </c>
      <c r="E259" s="15">
        <f>D259+260</f>
        <v>3890</v>
      </c>
      <c r="F259" s="15">
        <f aca="true" t="shared" si="104" ref="F259:AH259">E259+260</f>
        <v>4150</v>
      </c>
      <c r="G259" s="15">
        <f t="shared" si="104"/>
        <v>4410</v>
      </c>
      <c r="H259" s="15">
        <f t="shared" si="104"/>
        <v>4670</v>
      </c>
      <c r="I259" s="15">
        <f t="shared" si="104"/>
        <v>4930</v>
      </c>
      <c r="J259" s="15">
        <f t="shared" si="104"/>
        <v>5190</v>
      </c>
      <c r="K259" s="15">
        <f t="shared" si="104"/>
        <v>5450</v>
      </c>
      <c r="L259" s="15">
        <f t="shared" si="104"/>
        <v>5710</v>
      </c>
      <c r="M259" s="15">
        <f t="shared" si="104"/>
        <v>5970</v>
      </c>
      <c r="N259" s="15">
        <f t="shared" si="104"/>
        <v>6230</v>
      </c>
      <c r="O259" s="15">
        <f t="shared" si="104"/>
        <v>6490</v>
      </c>
      <c r="P259" s="15">
        <f t="shared" si="104"/>
        <v>6750</v>
      </c>
      <c r="Q259" s="15">
        <f t="shared" si="104"/>
        <v>7010</v>
      </c>
      <c r="R259" s="15">
        <f t="shared" si="104"/>
        <v>7270</v>
      </c>
      <c r="S259" s="15">
        <f t="shared" si="104"/>
        <v>7530</v>
      </c>
      <c r="T259" s="15">
        <f t="shared" si="104"/>
        <v>7790</v>
      </c>
      <c r="U259" s="15">
        <f t="shared" si="104"/>
        <v>8050</v>
      </c>
      <c r="V259" s="15">
        <f t="shared" si="104"/>
        <v>8310</v>
      </c>
      <c r="W259" s="15">
        <f t="shared" si="104"/>
        <v>8570</v>
      </c>
      <c r="X259" s="15">
        <f t="shared" si="104"/>
        <v>8830</v>
      </c>
      <c r="Y259" s="15">
        <f t="shared" si="104"/>
        <v>9090</v>
      </c>
      <c r="Z259" s="15">
        <f t="shared" si="104"/>
        <v>9350</v>
      </c>
      <c r="AA259" s="15">
        <f t="shared" si="104"/>
        <v>9610</v>
      </c>
      <c r="AB259" s="15">
        <f t="shared" si="104"/>
        <v>9870</v>
      </c>
      <c r="AC259" s="15">
        <f t="shared" si="104"/>
        <v>10130</v>
      </c>
      <c r="AD259" s="15">
        <f t="shared" si="104"/>
        <v>10390</v>
      </c>
      <c r="AE259" s="15">
        <f t="shared" si="104"/>
        <v>10650</v>
      </c>
      <c r="AF259" s="15">
        <f t="shared" si="104"/>
        <v>10910</v>
      </c>
      <c r="AG259" s="15">
        <f t="shared" si="104"/>
        <v>11170</v>
      </c>
      <c r="AH259" s="16">
        <f t="shared" si="104"/>
        <v>11430</v>
      </c>
    </row>
    <row r="260" spans="2:34" ht="37.5" customHeight="1">
      <c r="B260" s="77" t="s">
        <v>292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9"/>
    </row>
    <row r="261" spans="2:34" ht="37.5" customHeight="1">
      <c r="B261" s="80" t="s">
        <v>264</v>
      </c>
      <c r="C261" s="75" t="s">
        <v>27</v>
      </c>
      <c r="D261" s="77" t="s">
        <v>265</v>
      </c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9"/>
    </row>
    <row r="262" spans="2:34" ht="37.5" customHeight="1">
      <c r="B262" s="81"/>
      <c r="C262" s="76"/>
      <c r="D262" s="7">
        <v>0</v>
      </c>
      <c r="E262" s="7">
        <v>1</v>
      </c>
      <c r="F262" s="7">
        <v>2</v>
      </c>
      <c r="G262" s="7">
        <v>3</v>
      </c>
      <c r="H262" s="7">
        <v>4</v>
      </c>
      <c r="I262" s="7">
        <v>5</v>
      </c>
      <c r="J262" s="7">
        <v>6</v>
      </c>
      <c r="K262" s="7">
        <v>7</v>
      </c>
      <c r="L262" s="7">
        <v>8</v>
      </c>
      <c r="M262" s="7">
        <v>9</v>
      </c>
      <c r="N262" s="7">
        <v>10</v>
      </c>
      <c r="O262" s="7">
        <v>11</v>
      </c>
      <c r="P262" s="7">
        <v>12</v>
      </c>
      <c r="Q262" s="7">
        <v>13</v>
      </c>
      <c r="R262" s="7">
        <v>14</v>
      </c>
      <c r="S262" s="7">
        <v>15</v>
      </c>
      <c r="T262" s="7">
        <v>16</v>
      </c>
      <c r="U262" s="7">
        <v>17</v>
      </c>
      <c r="V262" s="7">
        <v>18</v>
      </c>
      <c r="W262" s="7">
        <v>19</v>
      </c>
      <c r="X262" s="7">
        <v>20</v>
      </c>
      <c r="Y262" s="7">
        <v>21</v>
      </c>
      <c r="Z262" s="7">
        <v>22</v>
      </c>
      <c r="AA262" s="7">
        <v>23</v>
      </c>
      <c r="AB262" s="7">
        <v>24</v>
      </c>
      <c r="AC262" s="7">
        <v>25</v>
      </c>
      <c r="AD262" s="7">
        <v>26</v>
      </c>
      <c r="AE262" s="7">
        <v>27</v>
      </c>
      <c r="AF262" s="7">
        <v>28</v>
      </c>
      <c r="AG262" s="7">
        <v>29</v>
      </c>
      <c r="AH262" s="6">
        <v>30</v>
      </c>
    </row>
    <row r="263" spans="2:34" ht="37.5" customHeight="1">
      <c r="B263" s="18" t="s">
        <v>165</v>
      </c>
      <c r="C263" s="7" t="s">
        <v>24</v>
      </c>
      <c r="D263" s="7">
        <v>325</v>
      </c>
      <c r="E263" s="7">
        <f>D263+25</f>
        <v>350</v>
      </c>
      <c r="F263" s="7">
        <f aca="true" t="shared" si="105" ref="F263:S263">E263+25</f>
        <v>375</v>
      </c>
      <c r="G263" s="7">
        <f t="shared" si="105"/>
        <v>400</v>
      </c>
      <c r="H263" s="7">
        <f t="shared" si="105"/>
        <v>425</v>
      </c>
      <c r="I263" s="7">
        <f t="shared" si="105"/>
        <v>450</v>
      </c>
      <c r="J263" s="7">
        <f t="shared" si="105"/>
        <v>475</v>
      </c>
      <c r="K263" s="7">
        <f t="shared" si="105"/>
        <v>500</v>
      </c>
      <c r="L263" s="7">
        <f t="shared" si="105"/>
        <v>525</v>
      </c>
      <c r="M263" s="7">
        <f t="shared" si="105"/>
        <v>550</v>
      </c>
      <c r="N263" s="7">
        <f t="shared" si="105"/>
        <v>575</v>
      </c>
      <c r="O263" s="7">
        <f t="shared" si="105"/>
        <v>600</v>
      </c>
      <c r="P263" s="7">
        <f t="shared" si="105"/>
        <v>625</v>
      </c>
      <c r="Q263" s="7">
        <f t="shared" si="105"/>
        <v>650</v>
      </c>
      <c r="R263" s="7">
        <f t="shared" si="105"/>
        <v>675</v>
      </c>
      <c r="S263" s="7">
        <f t="shared" si="105"/>
        <v>700</v>
      </c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</row>
    <row r="264" spans="2:34" ht="37.5" customHeight="1">
      <c r="B264" s="82" t="s">
        <v>166</v>
      </c>
      <c r="C264" s="75" t="s">
        <v>22</v>
      </c>
      <c r="D264" s="7">
        <v>490</v>
      </c>
      <c r="E264" s="7">
        <f>D264+30</f>
        <v>520</v>
      </c>
      <c r="F264" s="7">
        <f aca="true" t="shared" si="106" ref="F264:N264">E264+30</f>
        <v>550</v>
      </c>
      <c r="G264" s="7">
        <f t="shared" si="106"/>
        <v>580</v>
      </c>
      <c r="H264" s="7">
        <f t="shared" si="106"/>
        <v>610</v>
      </c>
      <c r="I264" s="7">
        <f t="shared" si="106"/>
        <v>640</v>
      </c>
      <c r="J264" s="7">
        <f t="shared" si="106"/>
        <v>670</v>
      </c>
      <c r="K264" s="7">
        <f t="shared" si="106"/>
        <v>700</v>
      </c>
      <c r="L264" s="7">
        <f t="shared" si="106"/>
        <v>730</v>
      </c>
      <c r="M264" s="7">
        <f t="shared" si="106"/>
        <v>760</v>
      </c>
      <c r="N264" s="7">
        <f t="shared" si="106"/>
        <v>790</v>
      </c>
      <c r="O264" s="7">
        <v>822</v>
      </c>
      <c r="P264" s="7">
        <v>854</v>
      </c>
      <c r="Q264" s="7">
        <v>886</v>
      </c>
      <c r="R264" s="7">
        <v>918</v>
      </c>
      <c r="S264" s="7">
        <v>950</v>
      </c>
      <c r="T264" s="7">
        <v>985</v>
      </c>
      <c r="U264" s="7">
        <v>1020</v>
      </c>
      <c r="V264" s="7">
        <v>1055</v>
      </c>
      <c r="W264" s="7">
        <v>1090</v>
      </c>
      <c r="X264" s="7">
        <v>1125</v>
      </c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</row>
    <row r="265" spans="2:34" ht="37.5" customHeight="1">
      <c r="B265" s="81"/>
      <c r="C265" s="76"/>
      <c r="D265" s="7">
        <v>490</v>
      </c>
      <c r="E265" s="7">
        <v>520</v>
      </c>
      <c r="F265" s="7">
        <v>550</v>
      </c>
      <c r="G265" s="7">
        <v>580</v>
      </c>
      <c r="H265" s="7">
        <v>610</v>
      </c>
      <c r="I265" s="7">
        <v>640</v>
      </c>
      <c r="J265" s="7">
        <v>670</v>
      </c>
      <c r="K265" s="7">
        <v>700</v>
      </c>
      <c r="L265" s="7">
        <v>700</v>
      </c>
      <c r="M265" s="7">
        <v>730</v>
      </c>
      <c r="N265" s="7">
        <v>760</v>
      </c>
      <c r="O265" s="7">
        <v>790</v>
      </c>
      <c r="P265" s="7">
        <v>822</v>
      </c>
      <c r="Q265" s="7">
        <v>854</v>
      </c>
      <c r="R265" s="7">
        <v>886</v>
      </c>
      <c r="S265" s="7">
        <v>918</v>
      </c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</row>
    <row r="266" spans="2:34" ht="37.5" customHeight="1">
      <c r="B266" s="18" t="s">
        <v>167</v>
      </c>
      <c r="C266" s="75" t="s">
        <v>19</v>
      </c>
      <c r="D266" s="7">
        <v>800</v>
      </c>
      <c r="E266" s="7">
        <f>D266+45</f>
        <v>845</v>
      </c>
      <c r="F266" s="7">
        <f aca="true" t="shared" si="107" ref="F266:X266">E266+45</f>
        <v>890</v>
      </c>
      <c r="G266" s="7">
        <f t="shared" si="107"/>
        <v>935</v>
      </c>
      <c r="H266" s="7">
        <f t="shared" si="107"/>
        <v>980</v>
      </c>
      <c r="I266" s="7">
        <f t="shared" si="107"/>
        <v>1025</v>
      </c>
      <c r="J266" s="7">
        <f t="shared" si="107"/>
        <v>1070</v>
      </c>
      <c r="K266" s="7">
        <f t="shared" si="107"/>
        <v>1115</v>
      </c>
      <c r="L266" s="7">
        <f t="shared" si="107"/>
        <v>1160</v>
      </c>
      <c r="M266" s="7">
        <f t="shared" si="107"/>
        <v>1205</v>
      </c>
      <c r="N266" s="7">
        <f t="shared" si="107"/>
        <v>1250</v>
      </c>
      <c r="O266" s="7">
        <f t="shared" si="107"/>
        <v>1295</v>
      </c>
      <c r="P266" s="7">
        <f t="shared" si="107"/>
        <v>1340</v>
      </c>
      <c r="Q266" s="7">
        <f t="shared" si="107"/>
        <v>1385</v>
      </c>
      <c r="R266" s="7">
        <f t="shared" si="107"/>
        <v>1430</v>
      </c>
      <c r="S266" s="7">
        <f t="shared" si="107"/>
        <v>1475</v>
      </c>
      <c r="T266" s="7">
        <f t="shared" si="107"/>
        <v>1520</v>
      </c>
      <c r="U266" s="7">
        <f t="shared" si="107"/>
        <v>1565</v>
      </c>
      <c r="V266" s="7">
        <f t="shared" si="107"/>
        <v>1610</v>
      </c>
      <c r="W266" s="7">
        <f t="shared" si="107"/>
        <v>1655</v>
      </c>
      <c r="X266" s="7">
        <f t="shared" si="107"/>
        <v>1700</v>
      </c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</row>
    <row r="267" spans="2:34" ht="37.5" customHeight="1">
      <c r="B267" s="18" t="s">
        <v>39</v>
      </c>
      <c r="C267" s="76"/>
      <c r="D267" s="7">
        <v>845</v>
      </c>
      <c r="E267" s="7">
        <v>890</v>
      </c>
      <c r="F267" s="7">
        <v>935</v>
      </c>
      <c r="G267" s="7">
        <v>1025</v>
      </c>
      <c r="H267" s="7">
        <v>1070</v>
      </c>
      <c r="I267" s="7">
        <v>1115</v>
      </c>
      <c r="J267" s="7">
        <v>1160</v>
      </c>
      <c r="K267" s="7">
        <v>1205</v>
      </c>
      <c r="L267" s="7">
        <v>1250</v>
      </c>
      <c r="M267" s="7">
        <v>1250</v>
      </c>
      <c r="N267" s="7">
        <v>1295</v>
      </c>
      <c r="O267" s="7">
        <v>1340</v>
      </c>
      <c r="P267" s="7">
        <v>1385</v>
      </c>
      <c r="Q267" s="7">
        <v>1430</v>
      </c>
      <c r="R267" s="7">
        <v>1475</v>
      </c>
      <c r="S267" s="7">
        <v>1475</v>
      </c>
      <c r="T267" s="7">
        <v>1520</v>
      </c>
      <c r="U267" s="7">
        <v>1565</v>
      </c>
      <c r="V267" s="7">
        <v>1610</v>
      </c>
      <c r="W267" s="7">
        <v>1655</v>
      </c>
      <c r="X267" s="7">
        <v>1700</v>
      </c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</row>
    <row r="268" spans="2:34" ht="37.5" customHeight="1">
      <c r="B268" s="18" t="s">
        <v>13</v>
      </c>
      <c r="C268" s="7" t="s">
        <v>18</v>
      </c>
      <c r="D268" s="7">
        <v>108</v>
      </c>
      <c r="E268" s="7">
        <v>114</v>
      </c>
      <c r="F268" s="7">
        <v>120</v>
      </c>
      <c r="G268" s="7">
        <v>126</v>
      </c>
      <c r="H268" s="7">
        <v>132</v>
      </c>
      <c r="I268" s="7">
        <v>138</v>
      </c>
      <c r="J268" s="7">
        <v>144</v>
      </c>
      <c r="K268" s="7">
        <v>151</v>
      </c>
      <c r="L268" s="7">
        <v>157</v>
      </c>
      <c r="M268" s="7">
        <v>163</v>
      </c>
      <c r="N268" s="7">
        <v>169</v>
      </c>
      <c r="O268" s="7">
        <v>175</v>
      </c>
      <c r="P268" s="7">
        <v>181</v>
      </c>
      <c r="Q268" s="7">
        <v>187</v>
      </c>
      <c r="R268" s="7">
        <v>193</v>
      </c>
      <c r="S268" s="7">
        <v>199</v>
      </c>
      <c r="T268" s="7">
        <v>152</v>
      </c>
      <c r="U268" s="7">
        <v>157</v>
      </c>
      <c r="V268" s="7">
        <v>161</v>
      </c>
      <c r="W268" s="7">
        <v>166</v>
      </c>
      <c r="X268" s="7">
        <v>170</v>
      </c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</row>
    <row r="269" spans="2:34" ht="37.5" customHeight="1">
      <c r="B269" s="18" t="s">
        <v>13</v>
      </c>
      <c r="C269" s="7" t="s">
        <v>17</v>
      </c>
      <c r="D269" s="7">
        <v>144</v>
      </c>
      <c r="E269" s="7">
        <v>152</v>
      </c>
      <c r="F269" s="7">
        <v>160</v>
      </c>
      <c r="G269" s="7">
        <v>168</v>
      </c>
      <c r="H269" s="7">
        <v>176</v>
      </c>
      <c r="I269" s="7">
        <v>185</v>
      </c>
      <c r="J269" s="7">
        <v>193</v>
      </c>
      <c r="K269" s="7">
        <v>201</v>
      </c>
      <c r="L269" s="7">
        <v>209</v>
      </c>
      <c r="M269" s="7">
        <v>217</v>
      </c>
      <c r="N269" s="7">
        <v>225</v>
      </c>
      <c r="O269" s="7">
        <v>233</v>
      </c>
      <c r="P269" s="7">
        <v>241</v>
      </c>
      <c r="Q269" s="7">
        <v>249</v>
      </c>
      <c r="R269" s="7">
        <v>257</v>
      </c>
      <c r="S269" s="7">
        <v>266</v>
      </c>
      <c r="T269" s="7">
        <v>198</v>
      </c>
      <c r="U269" s="7">
        <v>203</v>
      </c>
      <c r="V269" s="7">
        <v>209</v>
      </c>
      <c r="W269" s="7">
        <v>215</v>
      </c>
      <c r="X269" s="7">
        <v>221</v>
      </c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 spans="2:34" ht="37.5" customHeight="1">
      <c r="B270" s="18" t="s">
        <v>168</v>
      </c>
      <c r="C270" s="7" t="s">
        <v>15</v>
      </c>
      <c r="D270" s="7">
        <v>1035</v>
      </c>
      <c r="E270" s="7">
        <f>D270+58</f>
        <v>1093</v>
      </c>
      <c r="F270" s="7">
        <f aca="true" t="shared" si="108" ref="F270:X270">E270+58</f>
        <v>1151</v>
      </c>
      <c r="G270" s="7">
        <f t="shared" si="108"/>
        <v>1209</v>
      </c>
      <c r="H270" s="7">
        <f t="shared" si="108"/>
        <v>1267</v>
      </c>
      <c r="I270" s="7">
        <f t="shared" si="108"/>
        <v>1325</v>
      </c>
      <c r="J270" s="7">
        <f t="shared" si="108"/>
        <v>1383</v>
      </c>
      <c r="K270" s="7">
        <f t="shared" si="108"/>
        <v>1441</v>
      </c>
      <c r="L270" s="7">
        <f t="shared" si="108"/>
        <v>1499</v>
      </c>
      <c r="M270" s="7">
        <f t="shared" si="108"/>
        <v>1557</v>
      </c>
      <c r="N270" s="7">
        <f t="shared" si="108"/>
        <v>1615</v>
      </c>
      <c r="O270" s="7">
        <f t="shared" si="108"/>
        <v>1673</v>
      </c>
      <c r="P270" s="7">
        <f t="shared" si="108"/>
        <v>1731</v>
      </c>
      <c r="Q270" s="7">
        <f t="shared" si="108"/>
        <v>1789</v>
      </c>
      <c r="R270" s="7">
        <f t="shared" si="108"/>
        <v>1847</v>
      </c>
      <c r="S270" s="7">
        <f t="shared" si="108"/>
        <v>1905</v>
      </c>
      <c r="T270" s="7">
        <f t="shared" si="108"/>
        <v>1963</v>
      </c>
      <c r="U270" s="7">
        <f t="shared" si="108"/>
        <v>2021</v>
      </c>
      <c r="V270" s="7">
        <f t="shared" si="108"/>
        <v>2079</v>
      </c>
      <c r="W270" s="7">
        <f t="shared" si="108"/>
        <v>2137</v>
      </c>
      <c r="X270" s="7">
        <f t="shared" si="108"/>
        <v>2195</v>
      </c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</row>
    <row r="271" spans="2:34" ht="37.5" customHeight="1">
      <c r="B271" s="18" t="s">
        <v>13</v>
      </c>
      <c r="C271" s="21" t="s">
        <v>14</v>
      </c>
      <c r="D271" s="7">
        <v>29</v>
      </c>
      <c r="E271" s="7">
        <v>31</v>
      </c>
      <c r="F271" s="7">
        <v>32</v>
      </c>
      <c r="G271" s="7">
        <v>34</v>
      </c>
      <c r="H271" s="7">
        <v>35</v>
      </c>
      <c r="I271" s="7">
        <v>37</v>
      </c>
      <c r="J271" s="7">
        <v>39</v>
      </c>
      <c r="K271" s="7">
        <v>40</v>
      </c>
      <c r="L271" s="7">
        <v>42</v>
      </c>
      <c r="M271" s="7">
        <v>33</v>
      </c>
      <c r="N271" s="7">
        <v>34</v>
      </c>
      <c r="O271" s="7">
        <v>35</v>
      </c>
      <c r="P271" s="7">
        <v>36</v>
      </c>
      <c r="Q271" s="7">
        <v>38</v>
      </c>
      <c r="R271" s="7">
        <v>39</v>
      </c>
      <c r="S271" s="7">
        <v>40</v>
      </c>
      <c r="T271" s="7">
        <v>41</v>
      </c>
      <c r="U271" s="7">
        <v>42</v>
      </c>
      <c r="V271" s="7">
        <v>44</v>
      </c>
      <c r="W271" s="7">
        <v>45</v>
      </c>
      <c r="X271" s="7">
        <v>46</v>
      </c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</row>
    <row r="272" spans="2:34" ht="37.5" customHeight="1">
      <c r="B272" s="18" t="s">
        <v>67</v>
      </c>
      <c r="C272" s="21" t="s">
        <v>68</v>
      </c>
      <c r="D272" s="7">
        <v>52</v>
      </c>
      <c r="E272" s="7">
        <v>55</v>
      </c>
      <c r="F272" s="7">
        <v>58</v>
      </c>
      <c r="G272" s="7">
        <v>60</v>
      </c>
      <c r="H272" s="7">
        <v>63</v>
      </c>
      <c r="I272" s="7">
        <v>66</v>
      </c>
      <c r="J272" s="7">
        <v>69</v>
      </c>
      <c r="K272" s="7">
        <v>72</v>
      </c>
      <c r="L272" s="7">
        <v>75</v>
      </c>
      <c r="M272" s="7">
        <v>78</v>
      </c>
      <c r="N272" s="7">
        <v>81</v>
      </c>
      <c r="O272" s="7">
        <v>84</v>
      </c>
      <c r="P272" s="7">
        <v>87</v>
      </c>
      <c r="Q272" s="7">
        <v>89</v>
      </c>
      <c r="R272" s="7">
        <v>92</v>
      </c>
      <c r="S272" s="7">
        <v>95</v>
      </c>
      <c r="T272" s="7">
        <v>98</v>
      </c>
      <c r="U272" s="7">
        <v>101</v>
      </c>
      <c r="V272" s="7">
        <v>104</v>
      </c>
      <c r="W272" s="7">
        <v>107</v>
      </c>
      <c r="X272" s="7">
        <v>110</v>
      </c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</row>
    <row r="273" spans="2:34" ht="37.5" customHeight="1">
      <c r="B273" s="18" t="s">
        <v>69</v>
      </c>
      <c r="C273" s="21" t="s">
        <v>70</v>
      </c>
      <c r="D273" s="7">
        <v>104</v>
      </c>
      <c r="E273" s="7">
        <v>109</v>
      </c>
      <c r="F273" s="7">
        <v>115</v>
      </c>
      <c r="G273" s="7">
        <v>121</v>
      </c>
      <c r="H273" s="7">
        <v>127</v>
      </c>
      <c r="I273" s="7">
        <v>133</v>
      </c>
      <c r="J273" s="7">
        <v>138</v>
      </c>
      <c r="K273" s="7">
        <v>144</v>
      </c>
      <c r="L273" s="7">
        <v>150</v>
      </c>
      <c r="M273" s="7">
        <v>156</v>
      </c>
      <c r="N273" s="7">
        <v>162</v>
      </c>
      <c r="O273" s="7">
        <v>167</v>
      </c>
      <c r="P273" s="7">
        <v>173</v>
      </c>
      <c r="Q273" s="7">
        <v>179</v>
      </c>
      <c r="R273" s="7">
        <v>185</v>
      </c>
      <c r="S273" s="7">
        <v>191</v>
      </c>
      <c r="T273" s="7">
        <v>196</v>
      </c>
      <c r="U273" s="7">
        <v>202</v>
      </c>
      <c r="V273" s="7">
        <v>208</v>
      </c>
      <c r="W273" s="7">
        <v>214</v>
      </c>
      <c r="X273" s="7">
        <v>220</v>
      </c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</row>
    <row r="274" spans="2:34" ht="37.5" customHeight="1">
      <c r="B274" s="18" t="s">
        <v>293</v>
      </c>
      <c r="C274" s="7" t="s">
        <v>12</v>
      </c>
      <c r="D274" s="7">
        <v>1040</v>
      </c>
      <c r="E274" s="7">
        <f>D274+77</f>
        <v>1117</v>
      </c>
      <c r="F274" s="7">
        <f aca="true" t="shared" si="109" ref="F274:S274">E274+77</f>
        <v>1194</v>
      </c>
      <c r="G274" s="7">
        <f t="shared" si="109"/>
        <v>1271</v>
      </c>
      <c r="H274" s="7">
        <f t="shared" si="109"/>
        <v>1348</v>
      </c>
      <c r="I274" s="7">
        <f t="shared" si="109"/>
        <v>1425</v>
      </c>
      <c r="J274" s="7">
        <f t="shared" si="109"/>
        <v>1502</v>
      </c>
      <c r="K274" s="7">
        <f t="shared" si="109"/>
        <v>1579</v>
      </c>
      <c r="L274" s="7">
        <f t="shared" si="109"/>
        <v>1656</v>
      </c>
      <c r="M274" s="7">
        <f t="shared" si="109"/>
        <v>1733</v>
      </c>
      <c r="N274" s="7">
        <f t="shared" si="109"/>
        <v>1810</v>
      </c>
      <c r="O274" s="7">
        <f t="shared" si="109"/>
        <v>1887</v>
      </c>
      <c r="P274" s="7">
        <f t="shared" si="109"/>
        <v>1964</v>
      </c>
      <c r="Q274" s="7">
        <f t="shared" si="109"/>
        <v>2041</v>
      </c>
      <c r="R274" s="7">
        <f t="shared" si="109"/>
        <v>2118</v>
      </c>
      <c r="S274" s="7">
        <f t="shared" si="109"/>
        <v>2195</v>
      </c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</row>
    <row r="275" spans="2:34" ht="37.5" customHeight="1">
      <c r="B275" s="18" t="s">
        <v>294</v>
      </c>
      <c r="C275" s="75" t="s">
        <v>8</v>
      </c>
      <c r="D275" s="7">
        <v>1440</v>
      </c>
      <c r="E275" s="7">
        <f>D275+107</f>
        <v>1547</v>
      </c>
      <c r="F275" s="7">
        <f aca="true" t="shared" si="110" ref="F275:S275">E275+107</f>
        <v>1654</v>
      </c>
      <c r="G275" s="7">
        <f t="shared" si="110"/>
        <v>1761</v>
      </c>
      <c r="H275" s="7">
        <f t="shared" si="110"/>
        <v>1868</v>
      </c>
      <c r="I275" s="7">
        <f t="shared" si="110"/>
        <v>1975</v>
      </c>
      <c r="J275" s="7">
        <f t="shared" si="110"/>
        <v>2082</v>
      </c>
      <c r="K275" s="7">
        <f t="shared" si="110"/>
        <v>2189</v>
      </c>
      <c r="L275" s="7">
        <f t="shared" si="110"/>
        <v>2296</v>
      </c>
      <c r="M275" s="7">
        <f t="shared" si="110"/>
        <v>2403</v>
      </c>
      <c r="N275" s="7">
        <f t="shared" si="110"/>
        <v>2510</v>
      </c>
      <c r="O275" s="7">
        <f t="shared" si="110"/>
        <v>2617</v>
      </c>
      <c r="P275" s="7">
        <f t="shared" si="110"/>
        <v>2724</v>
      </c>
      <c r="Q275" s="7">
        <f t="shared" si="110"/>
        <v>2831</v>
      </c>
      <c r="R275" s="7">
        <f t="shared" si="110"/>
        <v>2938</v>
      </c>
      <c r="S275" s="7">
        <f t="shared" si="110"/>
        <v>3045</v>
      </c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</row>
    <row r="276" spans="2:34" ht="37.5" customHeight="1">
      <c r="B276" s="18" t="s">
        <v>10</v>
      </c>
      <c r="C276" s="83"/>
      <c r="D276" s="7">
        <v>1519</v>
      </c>
      <c r="E276" s="7">
        <v>1588</v>
      </c>
      <c r="F276" s="7">
        <v>1656</v>
      </c>
      <c r="G276" s="7">
        <v>1724</v>
      </c>
      <c r="H276" s="7">
        <v>1793</v>
      </c>
      <c r="I276" s="7">
        <v>1861</v>
      </c>
      <c r="J276" s="7">
        <v>1929</v>
      </c>
      <c r="K276" s="7">
        <v>1997</v>
      </c>
      <c r="L276" s="7">
        <v>2066</v>
      </c>
      <c r="M276" s="7">
        <v>2123</v>
      </c>
      <c r="N276" s="7">
        <v>2191</v>
      </c>
      <c r="O276" s="7">
        <v>2259</v>
      </c>
      <c r="P276" s="7">
        <v>2347</v>
      </c>
      <c r="Q276" s="7">
        <v>2395</v>
      </c>
      <c r="R276" s="7">
        <v>2463</v>
      </c>
      <c r="S276" s="7">
        <v>2531</v>
      </c>
      <c r="T276" s="7">
        <v>2599</v>
      </c>
      <c r="U276" s="7">
        <v>2667</v>
      </c>
      <c r="V276" s="7">
        <v>2735</v>
      </c>
      <c r="W276" s="7">
        <v>2802</v>
      </c>
      <c r="X276" s="7">
        <v>2870</v>
      </c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</row>
    <row r="277" spans="2:34" ht="37.5" customHeight="1">
      <c r="B277" s="18" t="s">
        <v>36</v>
      </c>
      <c r="C277" s="76"/>
      <c r="D277" s="7">
        <v>1547</v>
      </c>
      <c r="E277" s="7">
        <v>1664</v>
      </c>
      <c r="F277" s="7">
        <v>1761</v>
      </c>
      <c r="G277" s="7">
        <v>1761</v>
      </c>
      <c r="H277" s="7">
        <v>1868</v>
      </c>
      <c r="I277" s="7">
        <v>1868</v>
      </c>
      <c r="J277" s="7">
        <v>1975</v>
      </c>
      <c r="K277" s="7">
        <v>2082</v>
      </c>
      <c r="L277" s="7">
        <v>2082</v>
      </c>
      <c r="M277" s="7">
        <v>2189</v>
      </c>
      <c r="N277" s="7">
        <v>2269</v>
      </c>
      <c r="O277" s="7">
        <v>2403</v>
      </c>
      <c r="P277" s="7">
        <v>2403</v>
      </c>
      <c r="Q277" s="7">
        <v>2510</v>
      </c>
      <c r="R277" s="7">
        <v>2617</v>
      </c>
      <c r="S277" s="7">
        <v>2724</v>
      </c>
      <c r="T277" s="7">
        <v>2724</v>
      </c>
      <c r="U277" s="7">
        <v>2831</v>
      </c>
      <c r="V277" s="7">
        <v>2938</v>
      </c>
      <c r="W277" s="7">
        <v>3045</v>
      </c>
      <c r="X277" s="7">
        <v>3045</v>
      </c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</row>
    <row r="278" spans="2:34" ht="37.5" customHeight="1">
      <c r="B278" s="18" t="s">
        <v>171</v>
      </c>
      <c r="C278" s="7" t="s">
        <v>7</v>
      </c>
      <c r="D278" s="7">
        <v>1950</v>
      </c>
      <c r="E278" s="7">
        <f>D278+144</f>
        <v>2094</v>
      </c>
      <c r="F278" s="7">
        <f aca="true" t="shared" si="111" ref="F278:AH278">E278+144</f>
        <v>2238</v>
      </c>
      <c r="G278" s="7">
        <f t="shared" si="111"/>
        <v>2382</v>
      </c>
      <c r="H278" s="7">
        <f t="shared" si="111"/>
        <v>2526</v>
      </c>
      <c r="I278" s="7">
        <f t="shared" si="111"/>
        <v>2670</v>
      </c>
      <c r="J278" s="7">
        <f t="shared" si="111"/>
        <v>2814</v>
      </c>
      <c r="K278" s="7">
        <f t="shared" si="111"/>
        <v>2958</v>
      </c>
      <c r="L278" s="7">
        <f t="shared" si="111"/>
        <v>3102</v>
      </c>
      <c r="M278" s="7">
        <f t="shared" si="111"/>
        <v>3246</v>
      </c>
      <c r="N278" s="7">
        <f t="shared" si="111"/>
        <v>3390</v>
      </c>
      <c r="O278" s="7">
        <f t="shared" si="111"/>
        <v>3534</v>
      </c>
      <c r="P278" s="7">
        <f t="shared" si="111"/>
        <v>3678</v>
      </c>
      <c r="Q278" s="7">
        <f t="shared" si="111"/>
        <v>3822</v>
      </c>
      <c r="R278" s="7">
        <f t="shared" si="111"/>
        <v>3966</v>
      </c>
      <c r="S278" s="7">
        <f t="shared" si="111"/>
        <v>4110</v>
      </c>
      <c r="T278" s="7">
        <f t="shared" si="111"/>
        <v>4254</v>
      </c>
      <c r="U278" s="7">
        <f t="shared" si="111"/>
        <v>4398</v>
      </c>
      <c r="V278" s="7">
        <f t="shared" si="111"/>
        <v>4542</v>
      </c>
      <c r="W278" s="7">
        <f t="shared" si="111"/>
        <v>4686</v>
      </c>
      <c r="X278" s="7">
        <f t="shared" si="111"/>
        <v>4830</v>
      </c>
      <c r="Y278" s="7">
        <f t="shared" si="111"/>
        <v>4974</v>
      </c>
      <c r="Z278" s="7">
        <f t="shared" si="111"/>
        <v>5118</v>
      </c>
      <c r="AA278" s="7">
        <f t="shared" si="111"/>
        <v>5262</v>
      </c>
      <c r="AB278" s="7">
        <f t="shared" si="111"/>
        <v>5406</v>
      </c>
      <c r="AC278" s="7">
        <f t="shared" si="111"/>
        <v>5550</v>
      </c>
      <c r="AD278" s="7">
        <f t="shared" si="111"/>
        <v>5694</v>
      </c>
      <c r="AE278" s="7">
        <f t="shared" si="111"/>
        <v>5838</v>
      </c>
      <c r="AF278" s="7">
        <f t="shared" si="111"/>
        <v>5982</v>
      </c>
      <c r="AG278" s="7">
        <f t="shared" si="111"/>
        <v>6126</v>
      </c>
      <c r="AH278" s="6">
        <f t="shared" si="111"/>
        <v>6270</v>
      </c>
    </row>
    <row r="279" spans="2:34" ht="37.5" customHeight="1">
      <c r="B279" s="18" t="s">
        <v>172</v>
      </c>
      <c r="C279" s="7" t="s">
        <v>5</v>
      </c>
      <c r="D279" s="7">
        <v>2925</v>
      </c>
      <c r="E279" s="7">
        <f>D279+215</f>
        <v>3140</v>
      </c>
      <c r="F279" s="7">
        <f aca="true" t="shared" si="112" ref="F279:AH279">E279+215</f>
        <v>3355</v>
      </c>
      <c r="G279" s="7">
        <f t="shared" si="112"/>
        <v>3570</v>
      </c>
      <c r="H279" s="7">
        <f t="shared" si="112"/>
        <v>3785</v>
      </c>
      <c r="I279" s="7">
        <f t="shared" si="112"/>
        <v>4000</v>
      </c>
      <c r="J279" s="7">
        <f t="shared" si="112"/>
        <v>4215</v>
      </c>
      <c r="K279" s="7">
        <f t="shared" si="112"/>
        <v>4430</v>
      </c>
      <c r="L279" s="7">
        <f t="shared" si="112"/>
        <v>4645</v>
      </c>
      <c r="M279" s="7">
        <f t="shared" si="112"/>
        <v>4860</v>
      </c>
      <c r="N279" s="7">
        <f t="shared" si="112"/>
        <v>5075</v>
      </c>
      <c r="O279" s="7">
        <f t="shared" si="112"/>
        <v>5290</v>
      </c>
      <c r="P279" s="7">
        <f t="shared" si="112"/>
        <v>5505</v>
      </c>
      <c r="Q279" s="7">
        <f t="shared" si="112"/>
        <v>5720</v>
      </c>
      <c r="R279" s="7">
        <f t="shared" si="112"/>
        <v>5935</v>
      </c>
      <c r="S279" s="7">
        <f t="shared" si="112"/>
        <v>6150</v>
      </c>
      <c r="T279" s="7">
        <f t="shared" si="112"/>
        <v>6365</v>
      </c>
      <c r="U279" s="7">
        <f t="shared" si="112"/>
        <v>6580</v>
      </c>
      <c r="V279" s="7">
        <f t="shared" si="112"/>
        <v>6795</v>
      </c>
      <c r="W279" s="7">
        <f t="shared" si="112"/>
        <v>7010</v>
      </c>
      <c r="X279" s="7">
        <f t="shared" si="112"/>
        <v>7225</v>
      </c>
      <c r="Y279" s="7">
        <f t="shared" si="112"/>
        <v>7440</v>
      </c>
      <c r="Z279" s="7">
        <f t="shared" si="112"/>
        <v>7655</v>
      </c>
      <c r="AA279" s="7">
        <f t="shared" si="112"/>
        <v>7870</v>
      </c>
      <c r="AB279" s="7">
        <f t="shared" si="112"/>
        <v>8085</v>
      </c>
      <c r="AC279" s="7">
        <f t="shared" si="112"/>
        <v>8300</v>
      </c>
      <c r="AD279" s="7">
        <f t="shared" si="112"/>
        <v>8515</v>
      </c>
      <c r="AE279" s="7">
        <f t="shared" si="112"/>
        <v>8730</v>
      </c>
      <c r="AF279" s="7">
        <f t="shared" si="112"/>
        <v>8945</v>
      </c>
      <c r="AG279" s="7">
        <f t="shared" si="112"/>
        <v>9160</v>
      </c>
      <c r="AH279" s="6">
        <f t="shared" si="112"/>
        <v>9375</v>
      </c>
    </row>
    <row r="280" spans="2:34" ht="37.5" customHeight="1">
      <c r="B280" s="14" t="s">
        <v>173</v>
      </c>
      <c r="C280" s="15" t="s">
        <v>2</v>
      </c>
      <c r="D280" s="15">
        <v>3365</v>
      </c>
      <c r="E280" s="15">
        <f>D280+245</f>
        <v>3610</v>
      </c>
      <c r="F280" s="15">
        <f>E280+245</f>
        <v>3855</v>
      </c>
      <c r="G280" s="15">
        <f aca="true" t="shared" si="113" ref="G280:AH280">F280+245</f>
        <v>4100</v>
      </c>
      <c r="H280" s="15">
        <f t="shared" si="113"/>
        <v>4345</v>
      </c>
      <c r="I280" s="15">
        <f t="shared" si="113"/>
        <v>4590</v>
      </c>
      <c r="J280" s="15">
        <f t="shared" si="113"/>
        <v>4835</v>
      </c>
      <c r="K280" s="15">
        <f t="shared" si="113"/>
        <v>5080</v>
      </c>
      <c r="L280" s="15">
        <f t="shared" si="113"/>
        <v>5325</v>
      </c>
      <c r="M280" s="15">
        <f t="shared" si="113"/>
        <v>5570</v>
      </c>
      <c r="N280" s="15">
        <f t="shared" si="113"/>
        <v>5815</v>
      </c>
      <c r="O280" s="15">
        <f t="shared" si="113"/>
        <v>6060</v>
      </c>
      <c r="P280" s="15">
        <f t="shared" si="113"/>
        <v>6305</v>
      </c>
      <c r="Q280" s="15">
        <f t="shared" si="113"/>
        <v>6550</v>
      </c>
      <c r="R280" s="15">
        <f t="shared" si="113"/>
        <v>6795</v>
      </c>
      <c r="S280" s="15">
        <f t="shared" si="113"/>
        <v>7040</v>
      </c>
      <c r="T280" s="15">
        <f t="shared" si="113"/>
        <v>7285</v>
      </c>
      <c r="U280" s="15">
        <f t="shared" si="113"/>
        <v>7530</v>
      </c>
      <c r="V280" s="15">
        <f t="shared" si="113"/>
        <v>7775</v>
      </c>
      <c r="W280" s="15">
        <f t="shared" si="113"/>
        <v>8020</v>
      </c>
      <c r="X280" s="15">
        <f t="shared" si="113"/>
        <v>8265</v>
      </c>
      <c r="Y280" s="15">
        <f t="shared" si="113"/>
        <v>8510</v>
      </c>
      <c r="Z280" s="15">
        <f t="shared" si="113"/>
        <v>8755</v>
      </c>
      <c r="AA280" s="15">
        <f t="shared" si="113"/>
        <v>9000</v>
      </c>
      <c r="AB280" s="15">
        <f t="shared" si="113"/>
        <v>9245</v>
      </c>
      <c r="AC280" s="15">
        <f t="shared" si="113"/>
        <v>9490</v>
      </c>
      <c r="AD280" s="15">
        <f t="shared" si="113"/>
        <v>9735</v>
      </c>
      <c r="AE280" s="15">
        <f t="shared" si="113"/>
        <v>9980</v>
      </c>
      <c r="AF280" s="15">
        <f t="shared" si="113"/>
        <v>10225</v>
      </c>
      <c r="AG280" s="15">
        <f t="shared" si="113"/>
        <v>10470</v>
      </c>
      <c r="AH280" s="16">
        <f t="shared" si="113"/>
        <v>10715</v>
      </c>
    </row>
    <row r="281" spans="2:34" ht="37.5" customHeight="1">
      <c r="B281" s="14" t="s">
        <v>174</v>
      </c>
      <c r="C281" s="15" t="s">
        <v>3</v>
      </c>
      <c r="D281" s="15">
        <v>3870</v>
      </c>
      <c r="E281" s="15">
        <f>D281+285</f>
        <v>4155</v>
      </c>
      <c r="F281" s="15">
        <f>E281+285</f>
        <v>4440</v>
      </c>
      <c r="G281" s="15">
        <f aca="true" t="shared" si="114" ref="G281:AH281">F281+285</f>
        <v>4725</v>
      </c>
      <c r="H281" s="15">
        <f t="shared" si="114"/>
        <v>5010</v>
      </c>
      <c r="I281" s="15">
        <f t="shared" si="114"/>
        <v>5295</v>
      </c>
      <c r="J281" s="15">
        <f t="shared" si="114"/>
        <v>5580</v>
      </c>
      <c r="K281" s="15">
        <f t="shared" si="114"/>
        <v>5865</v>
      </c>
      <c r="L281" s="15">
        <f t="shared" si="114"/>
        <v>6150</v>
      </c>
      <c r="M281" s="15">
        <f t="shared" si="114"/>
        <v>6435</v>
      </c>
      <c r="N281" s="15">
        <f t="shared" si="114"/>
        <v>6720</v>
      </c>
      <c r="O281" s="15">
        <f t="shared" si="114"/>
        <v>7005</v>
      </c>
      <c r="P281" s="15">
        <f t="shared" si="114"/>
        <v>7290</v>
      </c>
      <c r="Q281" s="15">
        <f t="shared" si="114"/>
        <v>7575</v>
      </c>
      <c r="R281" s="15">
        <f t="shared" si="114"/>
        <v>7860</v>
      </c>
      <c r="S281" s="15">
        <f t="shared" si="114"/>
        <v>8145</v>
      </c>
      <c r="T281" s="15">
        <f t="shared" si="114"/>
        <v>8430</v>
      </c>
      <c r="U281" s="15">
        <f t="shared" si="114"/>
        <v>8715</v>
      </c>
      <c r="V281" s="15">
        <f t="shared" si="114"/>
        <v>9000</v>
      </c>
      <c r="W281" s="15">
        <f t="shared" si="114"/>
        <v>9285</v>
      </c>
      <c r="X281" s="15">
        <f t="shared" si="114"/>
        <v>9570</v>
      </c>
      <c r="Y281" s="15">
        <f t="shared" si="114"/>
        <v>9855</v>
      </c>
      <c r="Z281" s="15">
        <f t="shared" si="114"/>
        <v>10140</v>
      </c>
      <c r="AA281" s="15">
        <f t="shared" si="114"/>
        <v>10425</v>
      </c>
      <c r="AB281" s="15">
        <f t="shared" si="114"/>
        <v>10710</v>
      </c>
      <c r="AC281" s="15">
        <f t="shared" si="114"/>
        <v>10995</v>
      </c>
      <c r="AD281" s="15">
        <f t="shared" si="114"/>
        <v>11280</v>
      </c>
      <c r="AE281" s="15">
        <f t="shared" si="114"/>
        <v>11565</v>
      </c>
      <c r="AF281" s="15">
        <f t="shared" si="114"/>
        <v>11850</v>
      </c>
      <c r="AG281" s="15">
        <f t="shared" si="114"/>
        <v>12135</v>
      </c>
      <c r="AH281" s="16">
        <f t="shared" si="114"/>
        <v>12420</v>
      </c>
    </row>
    <row r="282" spans="2:34" ht="37.5" customHeight="1">
      <c r="B282" s="77" t="s">
        <v>295</v>
      </c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9"/>
    </row>
    <row r="283" spans="2:34" ht="37.5" customHeight="1">
      <c r="B283" s="80" t="s">
        <v>264</v>
      </c>
      <c r="C283" s="75" t="s">
        <v>27</v>
      </c>
      <c r="D283" s="77" t="s">
        <v>265</v>
      </c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9"/>
    </row>
    <row r="284" spans="2:34" ht="37.5" customHeight="1">
      <c r="B284" s="81"/>
      <c r="C284" s="76"/>
      <c r="D284" s="7">
        <v>0</v>
      </c>
      <c r="E284" s="7">
        <v>1</v>
      </c>
      <c r="F284" s="7">
        <v>2</v>
      </c>
      <c r="G284" s="7">
        <v>3</v>
      </c>
      <c r="H284" s="7">
        <v>4</v>
      </c>
      <c r="I284" s="7">
        <v>5</v>
      </c>
      <c r="J284" s="7">
        <v>6</v>
      </c>
      <c r="K284" s="7">
        <v>7</v>
      </c>
      <c r="L284" s="7">
        <v>8</v>
      </c>
      <c r="M284" s="7">
        <v>9</v>
      </c>
      <c r="N284" s="7">
        <v>10</v>
      </c>
      <c r="O284" s="7">
        <v>11</v>
      </c>
      <c r="P284" s="7">
        <v>12</v>
      </c>
      <c r="Q284" s="7">
        <v>13</v>
      </c>
      <c r="R284" s="7">
        <v>14</v>
      </c>
      <c r="S284" s="7">
        <v>15</v>
      </c>
      <c r="T284" s="7">
        <v>16</v>
      </c>
      <c r="U284" s="7">
        <v>17</v>
      </c>
      <c r="V284" s="7">
        <v>18</v>
      </c>
      <c r="W284" s="7">
        <v>19</v>
      </c>
      <c r="X284" s="7">
        <v>20</v>
      </c>
      <c r="Y284" s="7">
        <v>21</v>
      </c>
      <c r="Z284" s="7">
        <v>22</v>
      </c>
      <c r="AA284" s="7">
        <v>23</v>
      </c>
      <c r="AB284" s="7">
        <v>24</v>
      </c>
      <c r="AC284" s="7">
        <v>25</v>
      </c>
      <c r="AD284" s="7">
        <v>26</v>
      </c>
      <c r="AE284" s="7">
        <v>27</v>
      </c>
      <c r="AF284" s="7">
        <v>28</v>
      </c>
      <c r="AG284" s="7">
        <v>29</v>
      </c>
      <c r="AH284" s="6">
        <v>30</v>
      </c>
    </row>
    <row r="285" spans="2:34" ht="37.5" customHeight="1">
      <c r="B285" s="18" t="s">
        <v>175</v>
      </c>
      <c r="C285" s="7" t="s">
        <v>24</v>
      </c>
      <c r="D285" s="7">
        <v>350</v>
      </c>
      <c r="E285" s="7">
        <f>D285+25</f>
        <v>375</v>
      </c>
      <c r="F285" s="7">
        <f aca="true" t="shared" si="115" ref="F285:M285">E285+25</f>
        <v>400</v>
      </c>
      <c r="G285" s="7">
        <f t="shared" si="115"/>
        <v>425</v>
      </c>
      <c r="H285" s="7">
        <f t="shared" si="115"/>
        <v>450</v>
      </c>
      <c r="I285" s="7">
        <f t="shared" si="115"/>
        <v>475</v>
      </c>
      <c r="J285" s="7">
        <f t="shared" si="115"/>
        <v>500</v>
      </c>
      <c r="K285" s="7">
        <f t="shared" si="115"/>
        <v>525</v>
      </c>
      <c r="L285" s="7">
        <f t="shared" si="115"/>
        <v>550</v>
      </c>
      <c r="M285" s="7">
        <f t="shared" si="115"/>
        <v>575</v>
      </c>
      <c r="N285" s="7">
        <v>600</v>
      </c>
      <c r="O285" s="7">
        <f>N285+30</f>
        <v>630</v>
      </c>
      <c r="P285" s="7">
        <f>O285+30</f>
        <v>660</v>
      </c>
      <c r="Q285" s="7">
        <f>P285+30</f>
        <v>690</v>
      </c>
      <c r="R285" s="7">
        <f>Q285+30</f>
        <v>720</v>
      </c>
      <c r="S285" s="7">
        <f>R285+30</f>
        <v>750</v>
      </c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</row>
    <row r="286" spans="2:34" ht="37.5" customHeight="1">
      <c r="B286" s="82" t="s">
        <v>176</v>
      </c>
      <c r="C286" s="75" t="s">
        <v>22</v>
      </c>
      <c r="D286" s="7">
        <v>520</v>
      </c>
      <c r="E286" s="7">
        <f>D286+30</f>
        <v>550</v>
      </c>
      <c r="F286" s="7">
        <f aca="true" t="shared" si="116" ref="F286:K286">E286+30</f>
        <v>580</v>
      </c>
      <c r="G286" s="7">
        <f t="shared" si="116"/>
        <v>610</v>
      </c>
      <c r="H286" s="7">
        <f t="shared" si="116"/>
        <v>640</v>
      </c>
      <c r="I286" s="7">
        <f t="shared" si="116"/>
        <v>670</v>
      </c>
      <c r="J286" s="7">
        <f t="shared" si="116"/>
        <v>700</v>
      </c>
      <c r="K286" s="7">
        <f t="shared" si="116"/>
        <v>730</v>
      </c>
      <c r="L286" s="7">
        <v>765</v>
      </c>
      <c r="M286" s="7">
        <f>L286+35</f>
        <v>800</v>
      </c>
      <c r="N286" s="7">
        <f aca="true" t="shared" si="117" ref="N286:S286">M286+35</f>
        <v>835</v>
      </c>
      <c r="O286" s="7">
        <f t="shared" si="117"/>
        <v>870</v>
      </c>
      <c r="P286" s="7">
        <f t="shared" si="117"/>
        <v>905</v>
      </c>
      <c r="Q286" s="7">
        <f t="shared" si="117"/>
        <v>940</v>
      </c>
      <c r="R286" s="7">
        <f t="shared" si="117"/>
        <v>975</v>
      </c>
      <c r="S286" s="7">
        <f t="shared" si="117"/>
        <v>1010</v>
      </c>
      <c r="T286" s="7">
        <v>1050</v>
      </c>
      <c r="U286" s="7">
        <v>1090</v>
      </c>
      <c r="V286" s="7">
        <v>1130</v>
      </c>
      <c r="W286" s="7">
        <v>1170</v>
      </c>
      <c r="X286" s="7">
        <v>1210</v>
      </c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</row>
    <row r="287" spans="2:34" ht="37.5" customHeight="1">
      <c r="B287" s="81"/>
      <c r="C287" s="76"/>
      <c r="D287" s="7">
        <v>520</v>
      </c>
      <c r="E287" s="7">
        <v>550</v>
      </c>
      <c r="F287" s="7">
        <v>580</v>
      </c>
      <c r="G287" s="7">
        <v>610</v>
      </c>
      <c r="H287" s="7">
        <v>640</v>
      </c>
      <c r="I287" s="7">
        <v>670</v>
      </c>
      <c r="J287" s="7">
        <v>700</v>
      </c>
      <c r="K287" s="7">
        <v>700</v>
      </c>
      <c r="L287" s="7">
        <v>730</v>
      </c>
      <c r="M287" s="7">
        <v>765</v>
      </c>
      <c r="N287" s="7">
        <v>800</v>
      </c>
      <c r="O287" s="7">
        <v>835</v>
      </c>
      <c r="P287" s="7">
        <v>870</v>
      </c>
      <c r="Q287" s="7">
        <v>905</v>
      </c>
      <c r="R287" s="7">
        <v>940</v>
      </c>
      <c r="S287" s="7">
        <v>975</v>
      </c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</row>
    <row r="288" spans="2:34" ht="37.5" customHeight="1">
      <c r="B288" s="18" t="s">
        <v>177</v>
      </c>
      <c r="C288" s="75" t="s">
        <v>19</v>
      </c>
      <c r="D288" s="7">
        <v>850</v>
      </c>
      <c r="E288" s="7">
        <f>D288+50</f>
        <v>900</v>
      </c>
      <c r="F288" s="7">
        <f aca="true" t="shared" si="118" ref="F288:X289">E288+50</f>
        <v>950</v>
      </c>
      <c r="G288" s="7">
        <f t="shared" si="118"/>
        <v>1000</v>
      </c>
      <c r="H288" s="7">
        <f t="shared" si="118"/>
        <v>1050</v>
      </c>
      <c r="I288" s="7">
        <f t="shared" si="118"/>
        <v>1100</v>
      </c>
      <c r="J288" s="7">
        <f t="shared" si="118"/>
        <v>1150</v>
      </c>
      <c r="K288" s="7">
        <f t="shared" si="118"/>
        <v>1200</v>
      </c>
      <c r="L288" s="7">
        <f t="shared" si="118"/>
        <v>1250</v>
      </c>
      <c r="M288" s="7">
        <f t="shared" si="118"/>
        <v>1300</v>
      </c>
      <c r="N288" s="7">
        <f t="shared" si="118"/>
        <v>1350</v>
      </c>
      <c r="O288" s="7">
        <f t="shared" si="118"/>
        <v>1400</v>
      </c>
      <c r="P288" s="7">
        <f t="shared" si="118"/>
        <v>1450</v>
      </c>
      <c r="Q288" s="7">
        <f t="shared" si="118"/>
        <v>1500</v>
      </c>
      <c r="R288" s="7">
        <f t="shared" si="118"/>
        <v>1550</v>
      </c>
      <c r="S288" s="7">
        <f t="shared" si="118"/>
        <v>1600</v>
      </c>
      <c r="T288" s="7">
        <f t="shared" si="118"/>
        <v>1650</v>
      </c>
      <c r="U288" s="7">
        <f t="shared" si="118"/>
        <v>1700</v>
      </c>
      <c r="V288" s="7">
        <f t="shared" si="118"/>
        <v>1750</v>
      </c>
      <c r="W288" s="7">
        <f t="shared" si="118"/>
        <v>1800</v>
      </c>
      <c r="X288" s="7">
        <f t="shared" si="118"/>
        <v>1850</v>
      </c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</row>
    <row r="289" spans="2:34" ht="37.5" customHeight="1">
      <c r="B289" s="18" t="s">
        <v>39</v>
      </c>
      <c r="C289" s="76"/>
      <c r="D289" s="7">
        <v>900</v>
      </c>
      <c r="E289" s="7">
        <f>D289+50</f>
        <v>950</v>
      </c>
      <c r="F289" s="7">
        <f t="shared" si="118"/>
        <v>1000</v>
      </c>
      <c r="G289" s="7">
        <f t="shared" si="118"/>
        <v>1050</v>
      </c>
      <c r="H289" s="7">
        <f t="shared" si="118"/>
        <v>1100</v>
      </c>
      <c r="I289" s="7">
        <f t="shared" si="118"/>
        <v>1150</v>
      </c>
      <c r="J289" s="7">
        <f t="shared" si="118"/>
        <v>1200</v>
      </c>
      <c r="K289" s="7">
        <f t="shared" si="118"/>
        <v>1250</v>
      </c>
      <c r="L289" s="7">
        <v>1550</v>
      </c>
      <c r="M289" s="7">
        <v>1300</v>
      </c>
      <c r="N289" s="7">
        <f t="shared" si="118"/>
        <v>1350</v>
      </c>
      <c r="O289" s="7">
        <f t="shared" si="118"/>
        <v>1400</v>
      </c>
      <c r="P289" s="7">
        <f t="shared" si="118"/>
        <v>1450</v>
      </c>
      <c r="Q289" s="7">
        <v>1500</v>
      </c>
      <c r="R289" s="7">
        <v>1500</v>
      </c>
      <c r="S289" s="7">
        <v>1550</v>
      </c>
      <c r="T289" s="7">
        <v>1600</v>
      </c>
      <c r="U289" s="7">
        <v>1650</v>
      </c>
      <c r="V289" s="7">
        <v>1700</v>
      </c>
      <c r="W289" s="7">
        <v>1700</v>
      </c>
      <c r="X289" s="7">
        <v>1700</v>
      </c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</row>
    <row r="290" spans="2:34" ht="37.5" customHeight="1">
      <c r="B290" s="18" t="s">
        <v>13</v>
      </c>
      <c r="C290" s="7" t="s">
        <v>18</v>
      </c>
      <c r="D290" s="7">
        <v>115</v>
      </c>
      <c r="E290" s="7">
        <v>122</v>
      </c>
      <c r="F290" s="7">
        <v>128</v>
      </c>
      <c r="G290" s="7">
        <v>135</v>
      </c>
      <c r="H290" s="7">
        <v>142</v>
      </c>
      <c r="I290" s="7">
        <v>149</v>
      </c>
      <c r="J290" s="7">
        <v>155</v>
      </c>
      <c r="K290" s="7">
        <v>162</v>
      </c>
      <c r="L290" s="7">
        <v>169</v>
      </c>
      <c r="M290" s="7">
        <v>176</v>
      </c>
      <c r="N290" s="7">
        <v>182</v>
      </c>
      <c r="O290" s="7">
        <v>189</v>
      </c>
      <c r="P290" s="7">
        <v>196</v>
      </c>
      <c r="Q290" s="7">
        <v>203</v>
      </c>
      <c r="R290" s="7">
        <v>155</v>
      </c>
      <c r="S290" s="7">
        <v>160</v>
      </c>
      <c r="T290" s="7">
        <v>165</v>
      </c>
      <c r="U290" s="7">
        <v>170</v>
      </c>
      <c r="V290" s="7">
        <v>175</v>
      </c>
      <c r="W290" s="7">
        <v>180</v>
      </c>
      <c r="X290" s="7">
        <v>185</v>
      </c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</row>
    <row r="291" spans="2:34" ht="37.5" customHeight="1">
      <c r="B291" s="18" t="s">
        <v>13</v>
      </c>
      <c r="C291" s="7" t="s">
        <v>17</v>
      </c>
      <c r="D291" s="7">
        <v>153</v>
      </c>
      <c r="E291" s="7">
        <v>162</v>
      </c>
      <c r="F291" s="7">
        <v>171</v>
      </c>
      <c r="G291" s="7">
        <v>180</v>
      </c>
      <c r="H291" s="7">
        <v>189</v>
      </c>
      <c r="I291" s="7">
        <v>198</v>
      </c>
      <c r="J291" s="7">
        <v>207</v>
      </c>
      <c r="K291" s="7">
        <v>216</v>
      </c>
      <c r="L291" s="7">
        <v>225</v>
      </c>
      <c r="M291" s="7">
        <v>234</v>
      </c>
      <c r="N291" s="7">
        <v>243</v>
      </c>
      <c r="O291" s="7">
        <v>252</v>
      </c>
      <c r="P291" s="7">
        <v>261</v>
      </c>
      <c r="Q291" s="7">
        <v>270</v>
      </c>
      <c r="R291" s="7">
        <v>202</v>
      </c>
      <c r="S291" s="7">
        <v>208</v>
      </c>
      <c r="T291" s="7">
        <v>215</v>
      </c>
      <c r="U291" s="7">
        <v>221</v>
      </c>
      <c r="V291" s="7">
        <v>228</v>
      </c>
      <c r="W291" s="7">
        <v>234</v>
      </c>
      <c r="X291" s="7">
        <v>241</v>
      </c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</row>
    <row r="292" spans="2:34" ht="37.5" customHeight="1">
      <c r="B292" s="18" t="s">
        <v>178</v>
      </c>
      <c r="C292" s="7" t="s">
        <v>15</v>
      </c>
      <c r="D292" s="7">
        <v>1100</v>
      </c>
      <c r="E292" s="7">
        <f>D292+64</f>
        <v>1164</v>
      </c>
      <c r="F292" s="7">
        <f aca="true" t="shared" si="119" ref="F292:X292">E292+64</f>
        <v>1228</v>
      </c>
      <c r="G292" s="7">
        <f t="shared" si="119"/>
        <v>1292</v>
      </c>
      <c r="H292" s="7">
        <f t="shared" si="119"/>
        <v>1356</v>
      </c>
      <c r="I292" s="7">
        <f t="shared" si="119"/>
        <v>1420</v>
      </c>
      <c r="J292" s="7">
        <f t="shared" si="119"/>
        <v>1484</v>
      </c>
      <c r="K292" s="7">
        <f t="shared" si="119"/>
        <v>1548</v>
      </c>
      <c r="L292" s="7">
        <f t="shared" si="119"/>
        <v>1612</v>
      </c>
      <c r="M292" s="7">
        <f t="shared" si="119"/>
        <v>1676</v>
      </c>
      <c r="N292" s="7">
        <f t="shared" si="119"/>
        <v>1740</v>
      </c>
      <c r="O292" s="7">
        <f t="shared" si="119"/>
        <v>1804</v>
      </c>
      <c r="P292" s="7">
        <f t="shared" si="119"/>
        <v>1868</v>
      </c>
      <c r="Q292" s="7">
        <f t="shared" si="119"/>
        <v>1932</v>
      </c>
      <c r="R292" s="7">
        <f t="shared" si="119"/>
        <v>1996</v>
      </c>
      <c r="S292" s="7">
        <f t="shared" si="119"/>
        <v>2060</v>
      </c>
      <c r="T292" s="7">
        <f t="shared" si="119"/>
        <v>2124</v>
      </c>
      <c r="U292" s="7">
        <f t="shared" si="119"/>
        <v>2188</v>
      </c>
      <c r="V292" s="7">
        <f t="shared" si="119"/>
        <v>2252</v>
      </c>
      <c r="W292" s="7">
        <f t="shared" si="119"/>
        <v>2316</v>
      </c>
      <c r="X292" s="7">
        <f t="shared" si="119"/>
        <v>2380</v>
      </c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</row>
    <row r="293" spans="2:34" ht="37.5" customHeight="1">
      <c r="B293" s="18" t="s">
        <v>13</v>
      </c>
      <c r="C293" s="21" t="s">
        <v>14</v>
      </c>
      <c r="D293" s="7">
        <v>31</v>
      </c>
      <c r="E293" s="7">
        <v>33</v>
      </c>
      <c r="F293" s="7">
        <v>34</v>
      </c>
      <c r="G293" s="7">
        <v>36</v>
      </c>
      <c r="H293" s="7">
        <v>38</v>
      </c>
      <c r="I293" s="7">
        <v>40</v>
      </c>
      <c r="J293" s="7">
        <v>42</v>
      </c>
      <c r="K293" s="7">
        <v>33</v>
      </c>
      <c r="L293" s="7">
        <v>34</v>
      </c>
      <c r="M293" s="7">
        <v>35</v>
      </c>
      <c r="N293" s="7">
        <v>37</v>
      </c>
      <c r="O293" s="7">
        <v>38</v>
      </c>
      <c r="P293" s="7">
        <v>39</v>
      </c>
      <c r="Q293" s="7">
        <v>41</v>
      </c>
      <c r="R293" s="7">
        <v>42</v>
      </c>
      <c r="S293" s="7">
        <v>43</v>
      </c>
      <c r="T293" s="7">
        <v>45</v>
      </c>
      <c r="U293" s="7">
        <v>46</v>
      </c>
      <c r="V293" s="7">
        <v>47</v>
      </c>
      <c r="W293" s="7">
        <v>49</v>
      </c>
      <c r="X293" s="7">
        <v>50</v>
      </c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</row>
    <row r="294" spans="2:34" ht="37.5" customHeight="1">
      <c r="B294" s="18" t="s">
        <v>67</v>
      </c>
      <c r="C294" s="21" t="s">
        <v>68</v>
      </c>
      <c r="D294" s="7">
        <v>55</v>
      </c>
      <c r="E294" s="7">
        <v>58</v>
      </c>
      <c r="F294" s="7">
        <v>61</v>
      </c>
      <c r="G294" s="7">
        <v>65</v>
      </c>
      <c r="H294" s="7">
        <v>68</v>
      </c>
      <c r="I294" s="7">
        <v>71</v>
      </c>
      <c r="J294" s="7">
        <v>74</v>
      </c>
      <c r="K294" s="7">
        <v>77</v>
      </c>
      <c r="L294" s="7">
        <v>81</v>
      </c>
      <c r="M294" s="7">
        <v>84</v>
      </c>
      <c r="N294" s="7">
        <v>87</v>
      </c>
      <c r="O294" s="7">
        <v>90</v>
      </c>
      <c r="P294" s="7">
        <v>93</v>
      </c>
      <c r="Q294" s="7">
        <v>97</v>
      </c>
      <c r="R294" s="7">
        <v>100</v>
      </c>
      <c r="S294" s="7">
        <v>103</v>
      </c>
      <c r="T294" s="7">
        <v>106</v>
      </c>
      <c r="U294" s="7">
        <v>109</v>
      </c>
      <c r="V294" s="7">
        <v>113</v>
      </c>
      <c r="W294" s="7">
        <v>116</v>
      </c>
      <c r="X294" s="7">
        <v>119</v>
      </c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</row>
    <row r="295" spans="2:34" ht="37.5" customHeight="1">
      <c r="B295" s="18" t="s">
        <v>69</v>
      </c>
      <c r="C295" s="21" t="s">
        <v>70</v>
      </c>
      <c r="D295" s="7">
        <f>D294*2</f>
        <v>110</v>
      </c>
      <c r="E295" s="7">
        <f aca="true" t="shared" si="120" ref="E295:X295">E294*2</f>
        <v>116</v>
      </c>
      <c r="F295" s="7">
        <f t="shared" si="120"/>
        <v>122</v>
      </c>
      <c r="G295" s="7">
        <f t="shared" si="120"/>
        <v>130</v>
      </c>
      <c r="H295" s="7">
        <f t="shared" si="120"/>
        <v>136</v>
      </c>
      <c r="I295" s="7">
        <f t="shared" si="120"/>
        <v>142</v>
      </c>
      <c r="J295" s="7">
        <f t="shared" si="120"/>
        <v>148</v>
      </c>
      <c r="K295" s="7">
        <f t="shared" si="120"/>
        <v>154</v>
      </c>
      <c r="L295" s="7">
        <f t="shared" si="120"/>
        <v>162</v>
      </c>
      <c r="M295" s="7">
        <f t="shared" si="120"/>
        <v>168</v>
      </c>
      <c r="N295" s="7">
        <f t="shared" si="120"/>
        <v>174</v>
      </c>
      <c r="O295" s="7">
        <f t="shared" si="120"/>
        <v>180</v>
      </c>
      <c r="P295" s="7">
        <f t="shared" si="120"/>
        <v>186</v>
      </c>
      <c r="Q295" s="7">
        <f t="shared" si="120"/>
        <v>194</v>
      </c>
      <c r="R295" s="7">
        <f t="shared" si="120"/>
        <v>200</v>
      </c>
      <c r="S295" s="7">
        <f t="shared" si="120"/>
        <v>206</v>
      </c>
      <c r="T295" s="7">
        <f t="shared" si="120"/>
        <v>212</v>
      </c>
      <c r="U295" s="7">
        <f t="shared" si="120"/>
        <v>218</v>
      </c>
      <c r="V295" s="7">
        <f t="shared" si="120"/>
        <v>226</v>
      </c>
      <c r="W295" s="7">
        <f t="shared" si="120"/>
        <v>232</v>
      </c>
      <c r="X295" s="7">
        <f t="shared" si="120"/>
        <v>238</v>
      </c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</row>
    <row r="296" spans="2:34" ht="37.5" customHeight="1">
      <c r="B296" s="18" t="s">
        <v>296</v>
      </c>
      <c r="C296" s="7" t="s">
        <v>12</v>
      </c>
      <c r="D296" s="7">
        <v>1105</v>
      </c>
      <c r="E296" s="7">
        <f>D296+85</f>
        <v>1190</v>
      </c>
      <c r="F296" s="7">
        <f aca="true" t="shared" si="121" ref="F296:S296">E296+85</f>
        <v>1275</v>
      </c>
      <c r="G296" s="7">
        <f t="shared" si="121"/>
        <v>1360</v>
      </c>
      <c r="H296" s="7">
        <f t="shared" si="121"/>
        <v>1445</v>
      </c>
      <c r="I296" s="7">
        <f t="shared" si="121"/>
        <v>1530</v>
      </c>
      <c r="J296" s="7">
        <f t="shared" si="121"/>
        <v>1615</v>
      </c>
      <c r="K296" s="7">
        <f t="shared" si="121"/>
        <v>1700</v>
      </c>
      <c r="L296" s="7">
        <f t="shared" si="121"/>
        <v>1785</v>
      </c>
      <c r="M296" s="7">
        <f t="shared" si="121"/>
        <v>1870</v>
      </c>
      <c r="N296" s="7">
        <f t="shared" si="121"/>
        <v>1955</v>
      </c>
      <c r="O296" s="7">
        <f t="shared" si="121"/>
        <v>2040</v>
      </c>
      <c r="P296" s="7">
        <f t="shared" si="121"/>
        <v>2125</v>
      </c>
      <c r="Q296" s="7">
        <f t="shared" si="121"/>
        <v>2210</v>
      </c>
      <c r="R296" s="7">
        <f t="shared" si="121"/>
        <v>2295</v>
      </c>
      <c r="S296" s="7">
        <f t="shared" si="121"/>
        <v>2380</v>
      </c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</row>
    <row r="297" spans="2:34" ht="37.5" customHeight="1">
      <c r="B297" s="18" t="s">
        <v>297</v>
      </c>
      <c r="C297" s="75" t="s">
        <v>8</v>
      </c>
      <c r="D297" s="7">
        <v>1530</v>
      </c>
      <c r="E297" s="7">
        <f>D297+119</f>
        <v>1649</v>
      </c>
      <c r="F297" s="7">
        <f aca="true" t="shared" si="122" ref="F297:S297">E297+119</f>
        <v>1768</v>
      </c>
      <c r="G297" s="7">
        <f t="shared" si="122"/>
        <v>1887</v>
      </c>
      <c r="H297" s="7">
        <f t="shared" si="122"/>
        <v>2006</v>
      </c>
      <c r="I297" s="7">
        <f t="shared" si="122"/>
        <v>2125</v>
      </c>
      <c r="J297" s="7">
        <f t="shared" si="122"/>
        <v>2244</v>
      </c>
      <c r="K297" s="7">
        <f t="shared" si="122"/>
        <v>2363</v>
      </c>
      <c r="L297" s="7">
        <f t="shared" si="122"/>
        <v>2482</v>
      </c>
      <c r="M297" s="7">
        <f t="shared" si="122"/>
        <v>2601</v>
      </c>
      <c r="N297" s="7">
        <f t="shared" si="122"/>
        <v>2720</v>
      </c>
      <c r="O297" s="7">
        <f t="shared" si="122"/>
        <v>2839</v>
      </c>
      <c r="P297" s="7">
        <f t="shared" si="122"/>
        <v>2958</v>
      </c>
      <c r="Q297" s="7">
        <f t="shared" si="122"/>
        <v>3077</v>
      </c>
      <c r="R297" s="7">
        <f t="shared" si="122"/>
        <v>3196</v>
      </c>
      <c r="S297" s="7">
        <f t="shared" si="122"/>
        <v>3315</v>
      </c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</row>
    <row r="298" spans="2:34" ht="37.5" customHeight="1">
      <c r="B298" s="18" t="s">
        <v>10</v>
      </c>
      <c r="C298" s="83"/>
      <c r="D298" s="7">
        <v>1596</v>
      </c>
      <c r="E298" s="7">
        <v>1671</v>
      </c>
      <c r="F298" s="7">
        <v>1747</v>
      </c>
      <c r="G298" s="7">
        <v>1822</v>
      </c>
      <c r="H298" s="7">
        <v>1897</v>
      </c>
      <c r="I298" s="7">
        <v>1973</v>
      </c>
      <c r="J298" s="7">
        <v>2048</v>
      </c>
      <c r="K298" s="7">
        <v>2113</v>
      </c>
      <c r="L298" s="7">
        <v>2188</v>
      </c>
      <c r="M298" s="7">
        <v>2263</v>
      </c>
      <c r="N298" s="7">
        <v>2338</v>
      </c>
      <c r="O298" s="7">
        <v>2412</v>
      </c>
      <c r="P298" s="7">
        <v>2487</v>
      </c>
      <c r="Q298" s="7">
        <v>2562</v>
      </c>
      <c r="R298" s="7">
        <v>2637</v>
      </c>
      <c r="S298" s="7">
        <v>2712</v>
      </c>
      <c r="T298" s="7">
        <v>2787</v>
      </c>
      <c r="U298" s="7">
        <v>2862</v>
      </c>
      <c r="V298" s="7">
        <v>2937</v>
      </c>
      <c r="W298" s="7">
        <v>3012</v>
      </c>
      <c r="X298" s="7">
        <v>3087</v>
      </c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 spans="2:34" ht="37.5" customHeight="1">
      <c r="B299" s="18" t="s">
        <v>36</v>
      </c>
      <c r="C299" s="76"/>
      <c r="D299" s="7">
        <v>1649</v>
      </c>
      <c r="E299" s="7">
        <v>1768</v>
      </c>
      <c r="F299" s="7">
        <v>1768</v>
      </c>
      <c r="G299" s="7">
        <v>1887</v>
      </c>
      <c r="H299" s="7">
        <v>2006</v>
      </c>
      <c r="I299" s="7">
        <v>2006</v>
      </c>
      <c r="J299" s="7">
        <v>2125</v>
      </c>
      <c r="K299" s="7">
        <v>2244</v>
      </c>
      <c r="L299" s="7">
        <v>2244</v>
      </c>
      <c r="M299" s="7">
        <v>2363</v>
      </c>
      <c r="N299" s="7">
        <v>2482</v>
      </c>
      <c r="O299" s="7">
        <v>2601</v>
      </c>
      <c r="P299" s="7">
        <v>2601</v>
      </c>
      <c r="Q299" s="7">
        <v>2702</v>
      </c>
      <c r="R299" s="7">
        <v>2839</v>
      </c>
      <c r="S299" s="7">
        <v>2958</v>
      </c>
      <c r="T299" s="7">
        <v>2958</v>
      </c>
      <c r="U299" s="7">
        <v>3077</v>
      </c>
      <c r="V299" s="7">
        <v>3169</v>
      </c>
      <c r="W299" s="7">
        <v>3315</v>
      </c>
      <c r="X299" s="7">
        <v>3315</v>
      </c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</row>
    <row r="300" spans="2:34" ht="37.5" customHeight="1">
      <c r="B300" s="18" t="s">
        <v>181</v>
      </c>
      <c r="C300" s="7" t="s">
        <v>7</v>
      </c>
      <c r="D300" s="7">
        <v>2065</v>
      </c>
      <c r="E300" s="7">
        <f>D300+161</f>
        <v>2226</v>
      </c>
      <c r="F300" s="7">
        <f aca="true" t="shared" si="123" ref="F300:AH300">E300+161</f>
        <v>2387</v>
      </c>
      <c r="G300" s="7">
        <f t="shared" si="123"/>
        <v>2548</v>
      </c>
      <c r="H300" s="7">
        <f t="shared" si="123"/>
        <v>2709</v>
      </c>
      <c r="I300" s="7">
        <f t="shared" si="123"/>
        <v>2870</v>
      </c>
      <c r="J300" s="7">
        <f t="shared" si="123"/>
        <v>3031</v>
      </c>
      <c r="K300" s="7">
        <f t="shared" si="123"/>
        <v>3192</v>
      </c>
      <c r="L300" s="7">
        <f t="shared" si="123"/>
        <v>3353</v>
      </c>
      <c r="M300" s="7">
        <f t="shared" si="123"/>
        <v>3514</v>
      </c>
      <c r="N300" s="7">
        <f t="shared" si="123"/>
        <v>3675</v>
      </c>
      <c r="O300" s="7">
        <f t="shared" si="123"/>
        <v>3836</v>
      </c>
      <c r="P300" s="7">
        <f t="shared" si="123"/>
        <v>3997</v>
      </c>
      <c r="Q300" s="7">
        <f t="shared" si="123"/>
        <v>4158</v>
      </c>
      <c r="R300" s="7">
        <f t="shared" si="123"/>
        <v>4319</v>
      </c>
      <c r="S300" s="7">
        <f t="shared" si="123"/>
        <v>4480</v>
      </c>
      <c r="T300" s="7">
        <f t="shared" si="123"/>
        <v>4641</v>
      </c>
      <c r="U300" s="7">
        <f t="shared" si="123"/>
        <v>4802</v>
      </c>
      <c r="V300" s="7">
        <f t="shared" si="123"/>
        <v>4963</v>
      </c>
      <c r="W300" s="7">
        <f t="shared" si="123"/>
        <v>5124</v>
      </c>
      <c r="X300" s="7">
        <f t="shared" si="123"/>
        <v>5285</v>
      </c>
      <c r="Y300" s="7">
        <f t="shared" si="123"/>
        <v>5446</v>
      </c>
      <c r="Z300" s="7">
        <f t="shared" si="123"/>
        <v>5607</v>
      </c>
      <c r="AA300" s="7">
        <f t="shared" si="123"/>
        <v>5768</v>
      </c>
      <c r="AB300" s="7">
        <f t="shared" si="123"/>
        <v>5929</v>
      </c>
      <c r="AC300" s="7">
        <f t="shared" si="123"/>
        <v>6090</v>
      </c>
      <c r="AD300" s="7">
        <f t="shared" si="123"/>
        <v>6251</v>
      </c>
      <c r="AE300" s="7">
        <f t="shared" si="123"/>
        <v>6412</v>
      </c>
      <c r="AF300" s="7">
        <f t="shared" si="123"/>
        <v>6573</v>
      </c>
      <c r="AG300" s="7">
        <f t="shared" si="123"/>
        <v>6734</v>
      </c>
      <c r="AH300" s="6">
        <f t="shared" si="123"/>
        <v>6895</v>
      </c>
    </row>
    <row r="301" spans="2:34" ht="37.5" customHeight="1">
      <c r="B301" s="18" t="s">
        <v>182</v>
      </c>
      <c r="C301" s="7" t="s">
        <v>5</v>
      </c>
      <c r="D301" s="7">
        <v>3100</v>
      </c>
      <c r="E301" s="7">
        <f>D301+240</f>
        <v>3340</v>
      </c>
      <c r="F301" s="7">
        <f aca="true" t="shared" si="124" ref="F301:AH301">E301+240</f>
        <v>3580</v>
      </c>
      <c r="G301" s="7">
        <f t="shared" si="124"/>
        <v>3820</v>
      </c>
      <c r="H301" s="7">
        <f t="shared" si="124"/>
        <v>4060</v>
      </c>
      <c r="I301" s="7">
        <f t="shared" si="124"/>
        <v>4300</v>
      </c>
      <c r="J301" s="7">
        <f t="shared" si="124"/>
        <v>4540</v>
      </c>
      <c r="K301" s="7">
        <f t="shared" si="124"/>
        <v>4780</v>
      </c>
      <c r="L301" s="7">
        <f t="shared" si="124"/>
        <v>5020</v>
      </c>
      <c r="M301" s="7">
        <f t="shared" si="124"/>
        <v>5260</v>
      </c>
      <c r="N301" s="7">
        <f t="shared" si="124"/>
        <v>5500</v>
      </c>
      <c r="O301" s="7">
        <f t="shared" si="124"/>
        <v>5740</v>
      </c>
      <c r="P301" s="7">
        <f t="shared" si="124"/>
        <v>5980</v>
      </c>
      <c r="Q301" s="7">
        <f t="shared" si="124"/>
        <v>6220</v>
      </c>
      <c r="R301" s="7">
        <f t="shared" si="124"/>
        <v>6460</v>
      </c>
      <c r="S301" s="7">
        <f t="shared" si="124"/>
        <v>6700</v>
      </c>
      <c r="T301" s="7">
        <f t="shared" si="124"/>
        <v>6940</v>
      </c>
      <c r="U301" s="7">
        <f t="shared" si="124"/>
        <v>7180</v>
      </c>
      <c r="V301" s="7">
        <f t="shared" si="124"/>
        <v>7420</v>
      </c>
      <c r="W301" s="7">
        <f t="shared" si="124"/>
        <v>7660</v>
      </c>
      <c r="X301" s="7">
        <f t="shared" si="124"/>
        <v>7900</v>
      </c>
      <c r="Y301" s="7">
        <f t="shared" si="124"/>
        <v>8140</v>
      </c>
      <c r="Z301" s="7">
        <f t="shared" si="124"/>
        <v>8380</v>
      </c>
      <c r="AA301" s="7">
        <f t="shared" si="124"/>
        <v>8620</v>
      </c>
      <c r="AB301" s="7">
        <f t="shared" si="124"/>
        <v>8860</v>
      </c>
      <c r="AC301" s="7">
        <f t="shared" si="124"/>
        <v>9100</v>
      </c>
      <c r="AD301" s="7">
        <f t="shared" si="124"/>
        <v>9340</v>
      </c>
      <c r="AE301" s="7">
        <f t="shared" si="124"/>
        <v>9580</v>
      </c>
      <c r="AF301" s="7">
        <f t="shared" si="124"/>
        <v>9820</v>
      </c>
      <c r="AG301" s="7">
        <f t="shared" si="124"/>
        <v>10060</v>
      </c>
      <c r="AH301" s="6">
        <f t="shared" si="124"/>
        <v>10300</v>
      </c>
    </row>
    <row r="302" spans="2:34" ht="37.5" customHeight="1">
      <c r="B302" s="14" t="s">
        <v>183</v>
      </c>
      <c r="C302" s="15" t="s">
        <v>2</v>
      </c>
      <c r="D302" s="15">
        <v>3565</v>
      </c>
      <c r="E302" s="15">
        <f>D302+275</f>
        <v>3840</v>
      </c>
      <c r="F302" s="15">
        <f aca="true" t="shared" si="125" ref="F302:AH302">E302+275</f>
        <v>4115</v>
      </c>
      <c r="G302" s="15">
        <f t="shared" si="125"/>
        <v>4390</v>
      </c>
      <c r="H302" s="15">
        <f t="shared" si="125"/>
        <v>4665</v>
      </c>
      <c r="I302" s="15">
        <f t="shared" si="125"/>
        <v>4940</v>
      </c>
      <c r="J302" s="15">
        <f t="shared" si="125"/>
        <v>5215</v>
      </c>
      <c r="K302" s="15">
        <f t="shared" si="125"/>
        <v>5490</v>
      </c>
      <c r="L302" s="15">
        <f t="shared" si="125"/>
        <v>5765</v>
      </c>
      <c r="M302" s="15">
        <f t="shared" si="125"/>
        <v>6040</v>
      </c>
      <c r="N302" s="15">
        <f t="shared" si="125"/>
        <v>6315</v>
      </c>
      <c r="O302" s="15">
        <f t="shared" si="125"/>
        <v>6590</v>
      </c>
      <c r="P302" s="15">
        <f t="shared" si="125"/>
        <v>6865</v>
      </c>
      <c r="Q302" s="15">
        <f t="shared" si="125"/>
        <v>7140</v>
      </c>
      <c r="R302" s="15">
        <f t="shared" si="125"/>
        <v>7415</v>
      </c>
      <c r="S302" s="15">
        <f t="shared" si="125"/>
        <v>7690</v>
      </c>
      <c r="T302" s="15">
        <f t="shared" si="125"/>
        <v>7965</v>
      </c>
      <c r="U302" s="15">
        <f t="shared" si="125"/>
        <v>8240</v>
      </c>
      <c r="V302" s="15">
        <f t="shared" si="125"/>
        <v>8515</v>
      </c>
      <c r="W302" s="15">
        <f t="shared" si="125"/>
        <v>8790</v>
      </c>
      <c r="X302" s="15">
        <f t="shared" si="125"/>
        <v>9065</v>
      </c>
      <c r="Y302" s="15">
        <f t="shared" si="125"/>
        <v>9340</v>
      </c>
      <c r="Z302" s="15">
        <f t="shared" si="125"/>
        <v>9615</v>
      </c>
      <c r="AA302" s="15">
        <f t="shared" si="125"/>
        <v>9890</v>
      </c>
      <c r="AB302" s="15">
        <f t="shared" si="125"/>
        <v>10165</v>
      </c>
      <c r="AC302" s="15">
        <f t="shared" si="125"/>
        <v>10440</v>
      </c>
      <c r="AD302" s="15">
        <f t="shared" si="125"/>
        <v>10715</v>
      </c>
      <c r="AE302" s="15">
        <f t="shared" si="125"/>
        <v>10990</v>
      </c>
      <c r="AF302" s="15">
        <f t="shared" si="125"/>
        <v>11265</v>
      </c>
      <c r="AG302" s="15">
        <f t="shared" si="125"/>
        <v>11540</v>
      </c>
      <c r="AH302" s="16">
        <f t="shared" si="125"/>
        <v>11815</v>
      </c>
    </row>
    <row r="303" spans="2:34" ht="37.5" customHeight="1">
      <c r="B303" s="14" t="s">
        <v>184</v>
      </c>
      <c r="C303" s="15" t="s">
        <v>3</v>
      </c>
      <c r="D303" s="15">
        <v>4100</v>
      </c>
      <c r="E303" s="15">
        <f>D303+315</f>
        <v>4415</v>
      </c>
      <c r="F303" s="15">
        <f aca="true" t="shared" si="126" ref="F303:AH303">E303+315</f>
        <v>4730</v>
      </c>
      <c r="G303" s="15">
        <f t="shared" si="126"/>
        <v>5045</v>
      </c>
      <c r="H303" s="15">
        <f t="shared" si="126"/>
        <v>5360</v>
      </c>
      <c r="I303" s="15">
        <f t="shared" si="126"/>
        <v>5675</v>
      </c>
      <c r="J303" s="15">
        <f t="shared" si="126"/>
        <v>5990</v>
      </c>
      <c r="K303" s="15">
        <f t="shared" si="126"/>
        <v>6305</v>
      </c>
      <c r="L303" s="15">
        <f t="shared" si="126"/>
        <v>6620</v>
      </c>
      <c r="M303" s="15">
        <f t="shared" si="126"/>
        <v>6935</v>
      </c>
      <c r="N303" s="15">
        <f t="shared" si="126"/>
        <v>7250</v>
      </c>
      <c r="O303" s="15">
        <f t="shared" si="126"/>
        <v>7565</v>
      </c>
      <c r="P303" s="15">
        <f t="shared" si="126"/>
        <v>7880</v>
      </c>
      <c r="Q303" s="15">
        <f t="shared" si="126"/>
        <v>8195</v>
      </c>
      <c r="R303" s="15">
        <f t="shared" si="126"/>
        <v>8510</v>
      </c>
      <c r="S303" s="15">
        <f t="shared" si="126"/>
        <v>8825</v>
      </c>
      <c r="T303" s="15">
        <f t="shared" si="126"/>
        <v>9140</v>
      </c>
      <c r="U303" s="15">
        <f t="shared" si="126"/>
        <v>9455</v>
      </c>
      <c r="V303" s="15">
        <f t="shared" si="126"/>
        <v>9770</v>
      </c>
      <c r="W303" s="15">
        <f t="shared" si="126"/>
        <v>10085</v>
      </c>
      <c r="X303" s="15">
        <f t="shared" si="126"/>
        <v>10400</v>
      </c>
      <c r="Y303" s="15">
        <f t="shared" si="126"/>
        <v>10715</v>
      </c>
      <c r="Z303" s="15">
        <f t="shared" si="126"/>
        <v>11030</v>
      </c>
      <c r="AA303" s="15">
        <f t="shared" si="126"/>
        <v>11345</v>
      </c>
      <c r="AB303" s="15">
        <f t="shared" si="126"/>
        <v>11660</v>
      </c>
      <c r="AC303" s="15">
        <f t="shared" si="126"/>
        <v>11975</v>
      </c>
      <c r="AD303" s="15">
        <f t="shared" si="126"/>
        <v>12290</v>
      </c>
      <c r="AE303" s="15">
        <f t="shared" si="126"/>
        <v>12605</v>
      </c>
      <c r="AF303" s="15">
        <f t="shared" si="126"/>
        <v>12920</v>
      </c>
      <c r="AG303" s="15">
        <f t="shared" si="126"/>
        <v>13235</v>
      </c>
      <c r="AH303" s="16">
        <f t="shared" si="126"/>
        <v>13550</v>
      </c>
    </row>
    <row r="304" spans="2:34" ht="37.5" customHeight="1">
      <c r="B304" s="77" t="s">
        <v>298</v>
      </c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9"/>
    </row>
    <row r="305" spans="2:34" ht="37.5" customHeight="1">
      <c r="B305" s="80" t="s">
        <v>264</v>
      </c>
      <c r="C305" s="75" t="s">
        <v>27</v>
      </c>
      <c r="D305" s="77" t="s">
        <v>265</v>
      </c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9"/>
    </row>
    <row r="306" spans="2:34" ht="37.5" customHeight="1">
      <c r="B306" s="81"/>
      <c r="C306" s="76"/>
      <c r="D306" s="7">
        <v>0</v>
      </c>
      <c r="E306" s="7">
        <v>1</v>
      </c>
      <c r="F306" s="7">
        <v>2</v>
      </c>
      <c r="G306" s="7">
        <v>3</v>
      </c>
      <c r="H306" s="7">
        <v>4</v>
      </c>
      <c r="I306" s="7">
        <v>5</v>
      </c>
      <c r="J306" s="7">
        <v>6</v>
      </c>
      <c r="K306" s="7">
        <v>7</v>
      </c>
      <c r="L306" s="7">
        <v>8</v>
      </c>
      <c r="M306" s="7">
        <v>9</v>
      </c>
      <c r="N306" s="7">
        <v>10</v>
      </c>
      <c r="O306" s="7">
        <v>11</v>
      </c>
      <c r="P306" s="7">
        <v>12</v>
      </c>
      <c r="Q306" s="7">
        <v>13</v>
      </c>
      <c r="R306" s="7">
        <v>14</v>
      </c>
      <c r="S306" s="7">
        <v>15</v>
      </c>
      <c r="T306" s="7">
        <v>16</v>
      </c>
      <c r="U306" s="7">
        <v>17</v>
      </c>
      <c r="V306" s="7">
        <v>18</v>
      </c>
      <c r="W306" s="7">
        <v>19</v>
      </c>
      <c r="X306" s="7">
        <v>20</v>
      </c>
      <c r="Y306" s="7">
        <v>21</v>
      </c>
      <c r="Z306" s="7">
        <v>22</v>
      </c>
      <c r="AA306" s="7">
        <v>23</v>
      </c>
      <c r="AB306" s="7">
        <v>24</v>
      </c>
      <c r="AC306" s="7">
        <v>25</v>
      </c>
      <c r="AD306" s="7">
        <v>26</v>
      </c>
      <c r="AE306" s="7">
        <v>27</v>
      </c>
      <c r="AF306" s="7">
        <v>28</v>
      </c>
      <c r="AG306" s="7">
        <v>29</v>
      </c>
      <c r="AH306" s="6">
        <v>30</v>
      </c>
    </row>
    <row r="307" spans="2:34" ht="37.5" customHeight="1">
      <c r="B307" s="18" t="s">
        <v>185</v>
      </c>
      <c r="C307" s="7" t="s">
        <v>24</v>
      </c>
      <c r="D307" s="7">
        <v>375</v>
      </c>
      <c r="E307" s="7">
        <f>D307+25</f>
        <v>400</v>
      </c>
      <c r="F307" s="7">
        <f>E307+25</f>
        <v>425</v>
      </c>
      <c r="G307" s="7">
        <f>F307+25</f>
        <v>450</v>
      </c>
      <c r="H307" s="7">
        <f>G307+25</f>
        <v>475</v>
      </c>
      <c r="I307" s="7">
        <f>H307+25</f>
        <v>500</v>
      </c>
      <c r="J307" s="7">
        <f>I307+30</f>
        <v>530</v>
      </c>
      <c r="K307" s="7">
        <f>J307+30</f>
        <v>560</v>
      </c>
      <c r="L307" s="7">
        <f>K307+30</f>
        <v>590</v>
      </c>
      <c r="M307" s="7">
        <f>L307+30</f>
        <v>620</v>
      </c>
      <c r="N307" s="7">
        <v>650</v>
      </c>
      <c r="O307" s="7">
        <v>685</v>
      </c>
      <c r="P307" s="7">
        <v>720</v>
      </c>
      <c r="Q307" s="7">
        <v>755</v>
      </c>
      <c r="R307" s="7">
        <v>790</v>
      </c>
      <c r="S307" s="7">
        <v>825</v>
      </c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</row>
    <row r="308" spans="2:34" ht="37.5" customHeight="1">
      <c r="B308" s="82" t="s">
        <v>186</v>
      </c>
      <c r="C308" s="75" t="s">
        <v>22</v>
      </c>
      <c r="D308" s="7">
        <v>550</v>
      </c>
      <c r="E308" s="7">
        <v>585</v>
      </c>
      <c r="F308" s="7">
        <v>620</v>
      </c>
      <c r="G308" s="7">
        <v>655</v>
      </c>
      <c r="H308" s="7">
        <v>690</v>
      </c>
      <c r="I308" s="7">
        <v>725</v>
      </c>
      <c r="J308" s="7">
        <v>760</v>
      </c>
      <c r="K308" s="7">
        <v>795</v>
      </c>
      <c r="L308" s="7">
        <v>830</v>
      </c>
      <c r="M308" s="7">
        <v>865</v>
      </c>
      <c r="N308" s="7">
        <v>900</v>
      </c>
      <c r="O308" s="7">
        <v>940</v>
      </c>
      <c r="P308" s="7">
        <v>980</v>
      </c>
      <c r="Q308" s="7">
        <v>1020</v>
      </c>
      <c r="R308" s="7">
        <v>1060</v>
      </c>
      <c r="S308" s="7">
        <v>1100</v>
      </c>
      <c r="T308" s="7">
        <v>1150</v>
      </c>
      <c r="U308" s="7">
        <v>1200</v>
      </c>
      <c r="V308" s="7">
        <v>1250</v>
      </c>
      <c r="W308" s="7">
        <v>1300</v>
      </c>
      <c r="X308" s="7">
        <v>1350</v>
      </c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</row>
    <row r="309" spans="2:34" ht="37.5" customHeight="1">
      <c r="B309" s="81"/>
      <c r="C309" s="76"/>
      <c r="D309" s="7">
        <v>550</v>
      </c>
      <c r="E309" s="7">
        <v>585</v>
      </c>
      <c r="F309" s="7">
        <v>620</v>
      </c>
      <c r="G309" s="7">
        <v>620</v>
      </c>
      <c r="H309" s="7">
        <v>655</v>
      </c>
      <c r="I309" s="7">
        <v>690</v>
      </c>
      <c r="J309" s="7">
        <v>725</v>
      </c>
      <c r="K309" s="7">
        <v>760</v>
      </c>
      <c r="L309" s="7">
        <v>795</v>
      </c>
      <c r="M309" s="7">
        <v>830</v>
      </c>
      <c r="N309" s="7">
        <v>865</v>
      </c>
      <c r="O309" s="7">
        <v>900</v>
      </c>
      <c r="P309" s="7">
        <v>940</v>
      </c>
      <c r="Q309" s="7">
        <v>980</v>
      </c>
      <c r="R309" s="7">
        <v>1020</v>
      </c>
      <c r="S309" s="7">
        <v>1060</v>
      </c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</row>
    <row r="310" spans="2:34" ht="37.5" customHeight="1">
      <c r="B310" s="18" t="s">
        <v>187</v>
      </c>
      <c r="C310" s="75" t="s">
        <v>19</v>
      </c>
      <c r="D310" s="7">
        <v>900</v>
      </c>
      <c r="E310" s="7">
        <f>D310+55</f>
        <v>955</v>
      </c>
      <c r="F310" s="7">
        <f aca="true" t="shared" si="127" ref="F310:X310">E310+55</f>
        <v>1010</v>
      </c>
      <c r="G310" s="7">
        <f t="shared" si="127"/>
        <v>1065</v>
      </c>
      <c r="H310" s="7">
        <f t="shared" si="127"/>
        <v>1120</v>
      </c>
      <c r="I310" s="7">
        <f t="shared" si="127"/>
        <v>1175</v>
      </c>
      <c r="J310" s="7">
        <f t="shared" si="127"/>
        <v>1230</v>
      </c>
      <c r="K310" s="7">
        <f t="shared" si="127"/>
        <v>1285</v>
      </c>
      <c r="L310" s="7">
        <f t="shared" si="127"/>
        <v>1340</v>
      </c>
      <c r="M310" s="7">
        <f t="shared" si="127"/>
        <v>1395</v>
      </c>
      <c r="N310" s="7">
        <f t="shared" si="127"/>
        <v>1450</v>
      </c>
      <c r="O310" s="7">
        <f t="shared" si="127"/>
        <v>1505</v>
      </c>
      <c r="P310" s="7">
        <f t="shared" si="127"/>
        <v>1560</v>
      </c>
      <c r="Q310" s="7">
        <f t="shared" si="127"/>
        <v>1615</v>
      </c>
      <c r="R310" s="7">
        <f t="shared" si="127"/>
        <v>1670</v>
      </c>
      <c r="S310" s="7">
        <f t="shared" si="127"/>
        <v>1725</v>
      </c>
      <c r="T310" s="7">
        <f t="shared" si="127"/>
        <v>1780</v>
      </c>
      <c r="U310" s="7">
        <f t="shared" si="127"/>
        <v>1835</v>
      </c>
      <c r="V310" s="7">
        <f t="shared" si="127"/>
        <v>1890</v>
      </c>
      <c r="W310" s="7">
        <f t="shared" si="127"/>
        <v>1945</v>
      </c>
      <c r="X310" s="7">
        <f t="shared" si="127"/>
        <v>2000</v>
      </c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</row>
    <row r="311" spans="2:34" ht="37.5" customHeight="1">
      <c r="B311" s="18" t="s">
        <v>39</v>
      </c>
      <c r="C311" s="76"/>
      <c r="D311" s="7">
        <v>955</v>
      </c>
      <c r="E311" s="7">
        <v>1010</v>
      </c>
      <c r="F311" s="7">
        <v>1065</v>
      </c>
      <c r="G311" s="7">
        <v>1120</v>
      </c>
      <c r="H311" s="7">
        <v>1175</v>
      </c>
      <c r="I311" s="7">
        <v>1230</v>
      </c>
      <c r="J311" s="7">
        <v>1285</v>
      </c>
      <c r="K311" s="7">
        <v>1285</v>
      </c>
      <c r="L311" s="7">
        <v>1340</v>
      </c>
      <c r="M311" s="7">
        <v>1395</v>
      </c>
      <c r="N311" s="7">
        <v>1450</v>
      </c>
      <c r="O311" s="7">
        <v>1505</v>
      </c>
      <c r="P311" s="7">
        <v>1560</v>
      </c>
      <c r="Q311" s="7">
        <v>1615</v>
      </c>
      <c r="R311" s="7">
        <v>1615</v>
      </c>
      <c r="S311" s="7">
        <v>1670</v>
      </c>
      <c r="T311" s="7">
        <v>1780</v>
      </c>
      <c r="U311" s="7">
        <v>1835</v>
      </c>
      <c r="V311" s="7">
        <v>1890</v>
      </c>
      <c r="W311" s="7">
        <v>1945</v>
      </c>
      <c r="X311" s="7">
        <v>2000</v>
      </c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</row>
    <row r="312" spans="2:34" ht="37.5" customHeight="1">
      <c r="B312" s="18" t="s">
        <v>13</v>
      </c>
      <c r="C312" s="7" t="s">
        <v>18</v>
      </c>
      <c r="D312" s="7">
        <v>122</v>
      </c>
      <c r="E312" s="7">
        <v>129</v>
      </c>
      <c r="F312" s="7">
        <v>136</v>
      </c>
      <c r="G312" s="7">
        <v>144</v>
      </c>
      <c r="H312" s="7">
        <v>151</v>
      </c>
      <c r="I312" s="7">
        <v>159</v>
      </c>
      <c r="J312" s="7">
        <v>166</v>
      </c>
      <c r="K312" s="7">
        <v>173</v>
      </c>
      <c r="L312" s="7">
        <v>181</v>
      </c>
      <c r="M312" s="7">
        <v>188</v>
      </c>
      <c r="N312" s="7">
        <v>196</v>
      </c>
      <c r="O312" s="7">
        <v>151</v>
      </c>
      <c r="P312" s="7">
        <v>156</v>
      </c>
      <c r="Q312" s="7">
        <v>162</v>
      </c>
      <c r="R312" s="7">
        <v>167</v>
      </c>
      <c r="S312" s="7">
        <v>173</v>
      </c>
      <c r="T312" s="7">
        <v>178</v>
      </c>
      <c r="U312" s="7">
        <v>184</v>
      </c>
      <c r="V312" s="7">
        <v>189</v>
      </c>
      <c r="W312" s="7">
        <v>195</v>
      </c>
      <c r="X312" s="7">
        <v>200</v>
      </c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</row>
    <row r="313" spans="2:34" ht="37.5" customHeight="1">
      <c r="B313" s="18" t="s">
        <v>13</v>
      </c>
      <c r="C313" s="7" t="s">
        <v>17</v>
      </c>
      <c r="D313" s="7">
        <v>162</v>
      </c>
      <c r="E313" s="7">
        <v>172</v>
      </c>
      <c r="F313" s="7">
        <v>182</v>
      </c>
      <c r="G313" s="7">
        <v>192</v>
      </c>
      <c r="H313" s="7">
        <v>202</v>
      </c>
      <c r="I313" s="7">
        <v>212</v>
      </c>
      <c r="J313" s="7">
        <v>221</v>
      </c>
      <c r="K313" s="7">
        <v>231</v>
      </c>
      <c r="L313" s="7">
        <v>241</v>
      </c>
      <c r="M313" s="7">
        <v>251</v>
      </c>
      <c r="N313" s="7">
        <v>261</v>
      </c>
      <c r="O313" s="7">
        <v>196</v>
      </c>
      <c r="P313" s="7">
        <v>203</v>
      </c>
      <c r="Q313" s="7">
        <v>210</v>
      </c>
      <c r="R313" s="7">
        <v>217</v>
      </c>
      <c r="S313" s="7">
        <v>224</v>
      </c>
      <c r="T313" s="7">
        <v>231</v>
      </c>
      <c r="U313" s="7">
        <v>239</v>
      </c>
      <c r="V313" s="7">
        <v>246</v>
      </c>
      <c r="W313" s="7">
        <v>253</v>
      </c>
      <c r="X313" s="7">
        <v>260</v>
      </c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</row>
    <row r="314" spans="2:34" ht="37.5" customHeight="1">
      <c r="B314" s="18" t="s">
        <v>188</v>
      </c>
      <c r="C314" s="7" t="s">
        <v>15</v>
      </c>
      <c r="D314" s="7">
        <v>1165</v>
      </c>
      <c r="E314" s="7">
        <f>D314+71</f>
        <v>1236</v>
      </c>
      <c r="F314" s="7">
        <f aca="true" t="shared" si="128" ref="F314:X314">E314+71</f>
        <v>1307</v>
      </c>
      <c r="G314" s="7">
        <f t="shared" si="128"/>
        <v>1378</v>
      </c>
      <c r="H314" s="7">
        <f t="shared" si="128"/>
        <v>1449</v>
      </c>
      <c r="I314" s="7">
        <f t="shared" si="128"/>
        <v>1520</v>
      </c>
      <c r="J314" s="7">
        <f t="shared" si="128"/>
        <v>1591</v>
      </c>
      <c r="K314" s="7">
        <f t="shared" si="128"/>
        <v>1662</v>
      </c>
      <c r="L314" s="7">
        <f t="shared" si="128"/>
        <v>1733</v>
      </c>
      <c r="M314" s="7">
        <f t="shared" si="128"/>
        <v>1804</v>
      </c>
      <c r="N314" s="7">
        <f t="shared" si="128"/>
        <v>1875</v>
      </c>
      <c r="O314" s="7">
        <f t="shared" si="128"/>
        <v>1946</v>
      </c>
      <c r="P314" s="7">
        <f t="shared" si="128"/>
        <v>2017</v>
      </c>
      <c r="Q314" s="7">
        <f t="shared" si="128"/>
        <v>2088</v>
      </c>
      <c r="R314" s="7">
        <f t="shared" si="128"/>
        <v>2159</v>
      </c>
      <c r="S314" s="7">
        <f t="shared" si="128"/>
        <v>2230</v>
      </c>
      <c r="T314" s="7">
        <f t="shared" si="128"/>
        <v>2301</v>
      </c>
      <c r="U314" s="7">
        <f t="shared" si="128"/>
        <v>2372</v>
      </c>
      <c r="V314" s="7">
        <f t="shared" si="128"/>
        <v>2443</v>
      </c>
      <c r="W314" s="7">
        <f t="shared" si="128"/>
        <v>2514</v>
      </c>
      <c r="X314" s="7">
        <f t="shared" si="128"/>
        <v>2585</v>
      </c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</row>
    <row r="315" spans="2:34" ht="37.5" customHeight="1">
      <c r="B315" s="18" t="s">
        <v>13</v>
      </c>
      <c r="C315" s="21" t="s">
        <v>14</v>
      </c>
      <c r="D315" s="7">
        <v>33</v>
      </c>
      <c r="E315" s="7">
        <v>35</v>
      </c>
      <c r="F315" s="7">
        <v>37</v>
      </c>
      <c r="G315" s="7">
        <v>39</v>
      </c>
      <c r="H315" s="7">
        <v>41</v>
      </c>
      <c r="I315" s="7">
        <v>32</v>
      </c>
      <c r="J315" s="7">
        <v>33</v>
      </c>
      <c r="K315" s="7">
        <v>35</v>
      </c>
      <c r="L315" s="7">
        <v>36</v>
      </c>
      <c r="M315" s="7">
        <v>38</v>
      </c>
      <c r="N315" s="7">
        <v>39</v>
      </c>
      <c r="O315" s="7">
        <v>41</v>
      </c>
      <c r="P315" s="7">
        <v>42</v>
      </c>
      <c r="Q315" s="7">
        <v>44</v>
      </c>
      <c r="R315" s="7">
        <v>45</v>
      </c>
      <c r="S315" s="7">
        <v>47</v>
      </c>
      <c r="T315" s="7">
        <v>48</v>
      </c>
      <c r="U315" s="7">
        <v>50</v>
      </c>
      <c r="V315" s="7">
        <v>51</v>
      </c>
      <c r="W315" s="7">
        <v>53</v>
      </c>
      <c r="X315" s="7">
        <v>54</v>
      </c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</row>
    <row r="316" spans="2:34" ht="37.5" customHeight="1">
      <c r="B316" s="18" t="s">
        <v>67</v>
      </c>
      <c r="C316" s="21" t="s">
        <v>68</v>
      </c>
      <c r="D316" s="7">
        <v>58</v>
      </c>
      <c r="E316" s="7">
        <v>62</v>
      </c>
      <c r="F316" s="7">
        <v>65</v>
      </c>
      <c r="G316" s="7">
        <v>69</v>
      </c>
      <c r="H316" s="7">
        <v>72</v>
      </c>
      <c r="I316" s="7">
        <v>76</v>
      </c>
      <c r="J316" s="7">
        <v>80</v>
      </c>
      <c r="K316" s="7">
        <v>83</v>
      </c>
      <c r="L316" s="7">
        <v>87</v>
      </c>
      <c r="M316" s="7">
        <v>90</v>
      </c>
      <c r="N316" s="7">
        <v>94</v>
      </c>
      <c r="O316" s="7">
        <v>97</v>
      </c>
      <c r="P316" s="7">
        <v>101</v>
      </c>
      <c r="Q316" s="7">
        <v>104</v>
      </c>
      <c r="R316" s="7">
        <v>108</v>
      </c>
      <c r="S316" s="7">
        <v>112</v>
      </c>
      <c r="T316" s="7">
        <v>115</v>
      </c>
      <c r="U316" s="7">
        <v>119</v>
      </c>
      <c r="V316" s="7">
        <v>122</v>
      </c>
      <c r="W316" s="7">
        <v>126</v>
      </c>
      <c r="X316" s="7">
        <v>129</v>
      </c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</row>
    <row r="317" spans="2:34" ht="37.5" customHeight="1">
      <c r="B317" s="18" t="s">
        <v>69</v>
      </c>
      <c r="C317" s="21" t="s">
        <v>70</v>
      </c>
      <c r="D317" s="7">
        <f>D316*2</f>
        <v>116</v>
      </c>
      <c r="E317" s="7">
        <f aca="true" t="shared" si="129" ref="E317:X317">E316*2</f>
        <v>124</v>
      </c>
      <c r="F317" s="7">
        <f t="shared" si="129"/>
        <v>130</v>
      </c>
      <c r="G317" s="7">
        <f t="shared" si="129"/>
        <v>138</v>
      </c>
      <c r="H317" s="7">
        <f t="shared" si="129"/>
        <v>144</v>
      </c>
      <c r="I317" s="7">
        <f t="shared" si="129"/>
        <v>152</v>
      </c>
      <c r="J317" s="7">
        <f t="shared" si="129"/>
        <v>160</v>
      </c>
      <c r="K317" s="7">
        <f t="shared" si="129"/>
        <v>166</v>
      </c>
      <c r="L317" s="7">
        <f t="shared" si="129"/>
        <v>174</v>
      </c>
      <c r="M317" s="7">
        <f t="shared" si="129"/>
        <v>180</v>
      </c>
      <c r="N317" s="7">
        <f t="shared" si="129"/>
        <v>188</v>
      </c>
      <c r="O317" s="7">
        <f t="shared" si="129"/>
        <v>194</v>
      </c>
      <c r="P317" s="7">
        <f t="shared" si="129"/>
        <v>202</v>
      </c>
      <c r="Q317" s="7">
        <f t="shared" si="129"/>
        <v>208</v>
      </c>
      <c r="R317" s="7">
        <f t="shared" si="129"/>
        <v>216</v>
      </c>
      <c r="S317" s="7">
        <f t="shared" si="129"/>
        <v>224</v>
      </c>
      <c r="T317" s="7">
        <f t="shared" si="129"/>
        <v>230</v>
      </c>
      <c r="U317" s="7">
        <f t="shared" si="129"/>
        <v>238</v>
      </c>
      <c r="V317" s="7">
        <f t="shared" si="129"/>
        <v>244</v>
      </c>
      <c r="W317" s="7">
        <f t="shared" si="129"/>
        <v>252</v>
      </c>
      <c r="X317" s="7">
        <f t="shared" si="129"/>
        <v>258</v>
      </c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</row>
    <row r="318" spans="2:34" ht="37.5" customHeight="1">
      <c r="B318" s="18" t="s">
        <v>299</v>
      </c>
      <c r="C318" s="7" t="s">
        <v>12</v>
      </c>
      <c r="D318" s="7">
        <v>1160</v>
      </c>
      <c r="E318" s="7">
        <f>D318+95</f>
        <v>1255</v>
      </c>
      <c r="F318" s="7">
        <f aca="true" t="shared" si="130" ref="F318:S318">E318+95</f>
        <v>1350</v>
      </c>
      <c r="G318" s="7">
        <f t="shared" si="130"/>
        <v>1445</v>
      </c>
      <c r="H318" s="7">
        <f t="shared" si="130"/>
        <v>1540</v>
      </c>
      <c r="I318" s="7">
        <f t="shared" si="130"/>
        <v>1635</v>
      </c>
      <c r="J318" s="7">
        <f t="shared" si="130"/>
        <v>1730</v>
      </c>
      <c r="K318" s="7">
        <f t="shared" si="130"/>
        <v>1825</v>
      </c>
      <c r="L318" s="7">
        <f t="shared" si="130"/>
        <v>1920</v>
      </c>
      <c r="M318" s="7">
        <f t="shared" si="130"/>
        <v>2015</v>
      </c>
      <c r="N318" s="7">
        <f t="shared" si="130"/>
        <v>2110</v>
      </c>
      <c r="O318" s="7">
        <f t="shared" si="130"/>
        <v>2205</v>
      </c>
      <c r="P318" s="7">
        <f t="shared" si="130"/>
        <v>2300</v>
      </c>
      <c r="Q318" s="7">
        <f t="shared" si="130"/>
        <v>2395</v>
      </c>
      <c r="R318" s="7">
        <f t="shared" si="130"/>
        <v>2490</v>
      </c>
      <c r="S318" s="7">
        <f t="shared" si="130"/>
        <v>2585</v>
      </c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</row>
    <row r="319" spans="2:34" ht="37.5" customHeight="1">
      <c r="B319" s="18" t="s">
        <v>300</v>
      </c>
      <c r="C319" s="75" t="s">
        <v>8</v>
      </c>
      <c r="D319" s="7">
        <v>1620</v>
      </c>
      <c r="E319" s="7">
        <f>D319+131</f>
        <v>1751</v>
      </c>
      <c r="F319" s="7">
        <f aca="true" t="shared" si="131" ref="F319:S319">E319+131</f>
        <v>1882</v>
      </c>
      <c r="G319" s="7">
        <f t="shared" si="131"/>
        <v>2013</v>
      </c>
      <c r="H319" s="7">
        <f t="shared" si="131"/>
        <v>2144</v>
      </c>
      <c r="I319" s="7">
        <f t="shared" si="131"/>
        <v>2275</v>
      </c>
      <c r="J319" s="7">
        <f t="shared" si="131"/>
        <v>2406</v>
      </c>
      <c r="K319" s="7">
        <f t="shared" si="131"/>
        <v>2537</v>
      </c>
      <c r="L319" s="7">
        <f t="shared" si="131"/>
        <v>2668</v>
      </c>
      <c r="M319" s="7">
        <f t="shared" si="131"/>
        <v>2799</v>
      </c>
      <c r="N319" s="7">
        <f t="shared" si="131"/>
        <v>2930</v>
      </c>
      <c r="O319" s="7">
        <f t="shared" si="131"/>
        <v>3061</v>
      </c>
      <c r="P319" s="7">
        <f t="shared" si="131"/>
        <v>3192</v>
      </c>
      <c r="Q319" s="7">
        <f t="shared" si="131"/>
        <v>3323</v>
      </c>
      <c r="R319" s="7">
        <f t="shared" si="131"/>
        <v>3454</v>
      </c>
      <c r="S319" s="7">
        <f t="shared" si="131"/>
        <v>3585</v>
      </c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</row>
    <row r="320" spans="2:34" ht="37.5" customHeight="1">
      <c r="B320" s="18" t="s">
        <v>10</v>
      </c>
      <c r="C320" s="83"/>
      <c r="D320" s="7">
        <v>1672</v>
      </c>
      <c r="E320" s="7">
        <v>1756</v>
      </c>
      <c r="F320" s="7">
        <v>1840</v>
      </c>
      <c r="G320" s="7">
        <v>1923</v>
      </c>
      <c r="H320" s="7">
        <v>2007</v>
      </c>
      <c r="I320" s="7">
        <v>2080</v>
      </c>
      <c r="J320" s="7">
        <v>2863</v>
      </c>
      <c r="K320" s="7">
        <v>2246</v>
      </c>
      <c r="L320" s="7">
        <v>2329</v>
      </c>
      <c r="M320" s="7">
        <v>2412</v>
      </c>
      <c r="N320" s="7">
        <v>2496</v>
      </c>
      <c r="O320" s="7">
        <v>2579</v>
      </c>
      <c r="P320" s="7">
        <v>2662</v>
      </c>
      <c r="Q320" s="7">
        <v>2745</v>
      </c>
      <c r="R320" s="7">
        <v>2828</v>
      </c>
      <c r="S320" s="7">
        <v>2911</v>
      </c>
      <c r="T320" s="7">
        <v>2994</v>
      </c>
      <c r="U320" s="7">
        <v>3070</v>
      </c>
      <c r="V320" s="7">
        <v>3161</v>
      </c>
      <c r="W320" s="7">
        <v>3244</v>
      </c>
      <c r="X320" s="7">
        <v>3327</v>
      </c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</row>
    <row r="321" spans="2:34" ht="37.5" customHeight="1">
      <c r="B321" s="18" t="s">
        <v>36</v>
      </c>
      <c r="C321" s="76"/>
      <c r="D321" s="7">
        <v>1751</v>
      </c>
      <c r="E321" s="7">
        <v>1882</v>
      </c>
      <c r="F321" s="7">
        <v>1882</v>
      </c>
      <c r="G321" s="7">
        <v>2013</v>
      </c>
      <c r="H321" s="7">
        <v>2144</v>
      </c>
      <c r="I321" s="7">
        <v>2144</v>
      </c>
      <c r="J321" s="7">
        <v>2275</v>
      </c>
      <c r="K321" s="7">
        <v>2406</v>
      </c>
      <c r="L321" s="7">
        <v>2537</v>
      </c>
      <c r="M321" s="7">
        <v>2537</v>
      </c>
      <c r="N321" s="7">
        <v>2668</v>
      </c>
      <c r="O321" s="7">
        <v>2799</v>
      </c>
      <c r="P321" s="7">
        <v>2930</v>
      </c>
      <c r="Q321" s="7">
        <v>2930</v>
      </c>
      <c r="R321" s="7">
        <v>3061</v>
      </c>
      <c r="S321" s="7">
        <v>3192</v>
      </c>
      <c r="T321" s="7">
        <v>3323</v>
      </c>
      <c r="U321" s="7">
        <v>3323</v>
      </c>
      <c r="V321" s="7">
        <v>3454</v>
      </c>
      <c r="W321" s="7">
        <v>3585</v>
      </c>
      <c r="X321" s="7">
        <v>3585</v>
      </c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</row>
    <row r="322" spans="2:34" ht="37.5" customHeight="1">
      <c r="B322" s="18" t="s">
        <v>191</v>
      </c>
      <c r="C322" s="7" t="s">
        <v>7</v>
      </c>
      <c r="D322" s="7">
        <v>2190</v>
      </c>
      <c r="E322" s="7">
        <f>D322+177</f>
        <v>2367</v>
      </c>
      <c r="F322" s="7">
        <f aca="true" t="shared" si="132" ref="F322:AH322">E322+177</f>
        <v>2544</v>
      </c>
      <c r="G322" s="7">
        <f t="shared" si="132"/>
        <v>2721</v>
      </c>
      <c r="H322" s="7">
        <f t="shared" si="132"/>
        <v>2898</v>
      </c>
      <c r="I322" s="7">
        <f t="shared" si="132"/>
        <v>3075</v>
      </c>
      <c r="J322" s="7">
        <f t="shared" si="132"/>
        <v>3252</v>
      </c>
      <c r="K322" s="7">
        <f t="shared" si="132"/>
        <v>3429</v>
      </c>
      <c r="L322" s="7">
        <f t="shared" si="132"/>
        <v>3606</v>
      </c>
      <c r="M322" s="7">
        <f t="shared" si="132"/>
        <v>3783</v>
      </c>
      <c r="N322" s="7">
        <f t="shared" si="132"/>
        <v>3960</v>
      </c>
      <c r="O322" s="7">
        <f t="shared" si="132"/>
        <v>4137</v>
      </c>
      <c r="P322" s="7">
        <f t="shared" si="132"/>
        <v>4314</v>
      </c>
      <c r="Q322" s="7">
        <f t="shared" si="132"/>
        <v>4491</v>
      </c>
      <c r="R322" s="7">
        <f t="shared" si="132"/>
        <v>4668</v>
      </c>
      <c r="S322" s="7">
        <f t="shared" si="132"/>
        <v>4845</v>
      </c>
      <c r="T322" s="7">
        <f t="shared" si="132"/>
        <v>5022</v>
      </c>
      <c r="U322" s="7">
        <f t="shared" si="132"/>
        <v>5199</v>
      </c>
      <c r="V322" s="7">
        <f t="shared" si="132"/>
        <v>5376</v>
      </c>
      <c r="W322" s="7">
        <f t="shared" si="132"/>
        <v>5553</v>
      </c>
      <c r="X322" s="7">
        <f t="shared" si="132"/>
        <v>5730</v>
      </c>
      <c r="Y322" s="7">
        <f t="shared" si="132"/>
        <v>5907</v>
      </c>
      <c r="Z322" s="7">
        <f t="shared" si="132"/>
        <v>6084</v>
      </c>
      <c r="AA322" s="7">
        <f t="shared" si="132"/>
        <v>6261</v>
      </c>
      <c r="AB322" s="7">
        <f t="shared" si="132"/>
        <v>6438</v>
      </c>
      <c r="AC322" s="7">
        <f t="shared" si="132"/>
        <v>6615</v>
      </c>
      <c r="AD322" s="7">
        <f t="shared" si="132"/>
        <v>6792</v>
      </c>
      <c r="AE322" s="7">
        <f t="shared" si="132"/>
        <v>6969</v>
      </c>
      <c r="AF322" s="7">
        <f t="shared" si="132"/>
        <v>7146</v>
      </c>
      <c r="AG322" s="7">
        <f t="shared" si="132"/>
        <v>7323</v>
      </c>
      <c r="AH322" s="6">
        <f t="shared" si="132"/>
        <v>7500</v>
      </c>
    </row>
    <row r="323" spans="2:34" ht="37.5" customHeight="1">
      <c r="B323" s="18" t="s">
        <v>192</v>
      </c>
      <c r="C323" s="7" t="s">
        <v>5</v>
      </c>
      <c r="D323" s="7">
        <v>3285</v>
      </c>
      <c r="E323" s="7">
        <f>D323+265</f>
        <v>3550</v>
      </c>
      <c r="F323" s="7">
        <f aca="true" t="shared" si="133" ref="F323:AH323">E323+265</f>
        <v>3815</v>
      </c>
      <c r="G323" s="7">
        <f t="shared" si="133"/>
        <v>4080</v>
      </c>
      <c r="H323" s="7">
        <f t="shared" si="133"/>
        <v>4345</v>
      </c>
      <c r="I323" s="7">
        <f t="shared" si="133"/>
        <v>4610</v>
      </c>
      <c r="J323" s="7">
        <f t="shared" si="133"/>
        <v>4875</v>
      </c>
      <c r="K323" s="7">
        <f t="shared" si="133"/>
        <v>5140</v>
      </c>
      <c r="L323" s="7">
        <f t="shared" si="133"/>
        <v>5405</v>
      </c>
      <c r="M323" s="7">
        <f t="shared" si="133"/>
        <v>5670</v>
      </c>
      <c r="N323" s="7">
        <f t="shared" si="133"/>
        <v>5935</v>
      </c>
      <c r="O323" s="7">
        <f t="shared" si="133"/>
        <v>6200</v>
      </c>
      <c r="P323" s="7">
        <f t="shared" si="133"/>
        <v>6465</v>
      </c>
      <c r="Q323" s="7">
        <f t="shared" si="133"/>
        <v>6730</v>
      </c>
      <c r="R323" s="7">
        <f t="shared" si="133"/>
        <v>6995</v>
      </c>
      <c r="S323" s="7">
        <f t="shared" si="133"/>
        <v>7260</v>
      </c>
      <c r="T323" s="7">
        <f t="shared" si="133"/>
        <v>7525</v>
      </c>
      <c r="U323" s="7">
        <f t="shared" si="133"/>
        <v>7790</v>
      </c>
      <c r="V323" s="7">
        <f t="shared" si="133"/>
        <v>8055</v>
      </c>
      <c r="W323" s="7">
        <f t="shared" si="133"/>
        <v>8320</v>
      </c>
      <c r="X323" s="7">
        <f t="shared" si="133"/>
        <v>8585</v>
      </c>
      <c r="Y323" s="7">
        <f t="shared" si="133"/>
        <v>8850</v>
      </c>
      <c r="Z323" s="7">
        <f t="shared" si="133"/>
        <v>9115</v>
      </c>
      <c r="AA323" s="7">
        <f t="shared" si="133"/>
        <v>9380</v>
      </c>
      <c r="AB323" s="7">
        <f t="shared" si="133"/>
        <v>9645</v>
      </c>
      <c r="AC323" s="7">
        <f t="shared" si="133"/>
        <v>9910</v>
      </c>
      <c r="AD323" s="7">
        <f t="shared" si="133"/>
        <v>10175</v>
      </c>
      <c r="AE323" s="7">
        <f t="shared" si="133"/>
        <v>10440</v>
      </c>
      <c r="AF323" s="7">
        <f t="shared" si="133"/>
        <v>10705</v>
      </c>
      <c r="AG323" s="7">
        <f t="shared" si="133"/>
        <v>10970</v>
      </c>
      <c r="AH323" s="6">
        <f t="shared" si="133"/>
        <v>11235</v>
      </c>
    </row>
    <row r="324" spans="2:34" ht="37.5" customHeight="1">
      <c r="B324" s="14" t="s">
        <v>193</v>
      </c>
      <c r="C324" s="15" t="s">
        <v>2</v>
      </c>
      <c r="D324" s="15">
        <v>3780</v>
      </c>
      <c r="E324" s="15">
        <f>D324+305</f>
        <v>4085</v>
      </c>
      <c r="F324" s="15">
        <f aca="true" t="shared" si="134" ref="F324:AH324">E324+305</f>
        <v>4390</v>
      </c>
      <c r="G324" s="15">
        <f t="shared" si="134"/>
        <v>4695</v>
      </c>
      <c r="H324" s="15">
        <f t="shared" si="134"/>
        <v>5000</v>
      </c>
      <c r="I324" s="15">
        <f t="shared" si="134"/>
        <v>5305</v>
      </c>
      <c r="J324" s="15">
        <f t="shared" si="134"/>
        <v>5610</v>
      </c>
      <c r="K324" s="15">
        <f t="shared" si="134"/>
        <v>5915</v>
      </c>
      <c r="L324" s="15">
        <f t="shared" si="134"/>
        <v>6220</v>
      </c>
      <c r="M324" s="15">
        <f t="shared" si="134"/>
        <v>6525</v>
      </c>
      <c r="N324" s="15">
        <f t="shared" si="134"/>
        <v>6830</v>
      </c>
      <c r="O324" s="15">
        <f t="shared" si="134"/>
        <v>7135</v>
      </c>
      <c r="P324" s="15">
        <f t="shared" si="134"/>
        <v>7440</v>
      </c>
      <c r="Q324" s="15">
        <f t="shared" si="134"/>
        <v>7745</v>
      </c>
      <c r="R324" s="15">
        <f t="shared" si="134"/>
        <v>8050</v>
      </c>
      <c r="S324" s="15">
        <f t="shared" si="134"/>
        <v>8355</v>
      </c>
      <c r="T324" s="15">
        <f t="shared" si="134"/>
        <v>8660</v>
      </c>
      <c r="U324" s="15">
        <f t="shared" si="134"/>
        <v>8965</v>
      </c>
      <c r="V324" s="15">
        <f t="shared" si="134"/>
        <v>9270</v>
      </c>
      <c r="W324" s="15">
        <f t="shared" si="134"/>
        <v>9575</v>
      </c>
      <c r="X324" s="15">
        <f t="shared" si="134"/>
        <v>9880</v>
      </c>
      <c r="Y324" s="15">
        <f t="shared" si="134"/>
        <v>10185</v>
      </c>
      <c r="Z324" s="15">
        <f t="shared" si="134"/>
        <v>10490</v>
      </c>
      <c r="AA324" s="15">
        <f t="shared" si="134"/>
        <v>10795</v>
      </c>
      <c r="AB324" s="15">
        <f t="shared" si="134"/>
        <v>11100</v>
      </c>
      <c r="AC324" s="15">
        <f t="shared" si="134"/>
        <v>11405</v>
      </c>
      <c r="AD324" s="15">
        <f t="shared" si="134"/>
        <v>11710</v>
      </c>
      <c r="AE324" s="15">
        <f t="shared" si="134"/>
        <v>12015</v>
      </c>
      <c r="AF324" s="15">
        <f t="shared" si="134"/>
        <v>12320</v>
      </c>
      <c r="AG324" s="15">
        <f t="shared" si="134"/>
        <v>12625</v>
      </c>
      <c r="AH324" s="16">
        <f t="shared" si="134"/>
        <v>12930</v>
      </c>
    </row>
    <row r="325" spans="2:34" ht="37.5" customHeight="1">
      <c r="B325" s="14" t="s">
        <v>194</v>
      </c>
      <c r="C325" s="15" t="s">
        <v>3</v>
      </c>
      <c r="D325" s="15">
        <v>4350</v>
      </c>
      <c r="E325" s="15">
        <f>D325+350</f>
        <v>4700</v>
      </c>
      <c r="F325" s="15">
        <f aca="true" t="shared" si="135" ref="F325:AH325">E325+350</f>
        <v>5050</v>
      </c>
      <c r="G325" s="15">
        <f t="shared" si="135"/>
        <v>5400</v>
      </c>
      <c r="H325" s="15">
        <f t="shared" si="135"/>
        <v>5750</v>
      </c>
      <c r="I325" s="15">
        <f t="shared" si="135"/>
        <v>6100</v>
      </c>
      <c r="J325" s="15">
        <f t="shared" si="135"/>
        <v>6450</v>
      </c>
      <c r="K325" s="15">
        <f t="shared" si="135"/>
        <v>6800</v>
      </c>
      <c r="L325" s="15">
        <f t="shared" si="135"/>
        <v>7150</v>
      </c>
      <c r="M325" s="15">
        <f t="shared" si="135"/>
        <v>7500</v>
      </c>
      <c r="N325" s="15">
        <f t="shared" si="135"/>
        <v>7850</v>
      </c>
      <c r="O325" s="15">
        <f t="shared" si="135"/>
        <v>8200</v>
      </c>
      <c r="P325" s="15">
        <f t="shared" si="135"/>
        <v>8550</v>
      </c>
      <c r="Q325" s="15">
        <f t="shared" si="135"/>
        <v>8900</v>
      </c>
      <c r="R325" s="15">
        <f t="shared" si="135"/>
        <v>9250</v>
      </c>
      <c r="S325" s="15">
        <f t="shared" si="135"/>
        <v>9600</v>
      </c>
      <c r="T325" s="15">
        <f t="shared" si="135"/>
        <v>9950</v>
      </c>
      <c r="U325" s="15">
        <f t="shared" si="135"/>
        <v>10300</v>
      </c>
      <c r="V325" s="15">
        <f t="shared" si="135"/>
        <v>10650</v>
      </c>
      <c r="W325" s="15">
        <f t="shared" si="135"/>
        <v>11000</v>
      </c>
      <c r="X325" s="15">
        <f t="shared" si="135"/>
        <v>11350</v>
      </c>
      <c r="Y325" s="15">
        <f t="shared" si="135"/>
        <v>11700</v>
      </c>
      <c r="Z325" s="15">
        <f t="shared" si="135"/>
        <v>12050</v>
      </c>
      <c r="AA325" s="15">
        <f t="shared" si="135"/>
        <v>12400</v>
      </c>
      <c r="AB325" s="15">
        <f t="shared" si="135"/>
        <v>12750</v>
      </c>
      <c r="AC325" s="15">
        <f t="shared" si="135"/>
        <v>13100</v>
      </c>
      <c r="AD325" s="15">
        <f t="shared" si="135"/>
        <v>13450</v>
      </c>
      <c r="AE325" s="15">
        <f t="shared" si="135"/>
        <v>13800</v>
      </c>
      <c r="AF325" s="15">
        <f t="shared" si="135"/>
        <v>14150</v>
      </c>
      <c r="AG325" s="15">
        <f t="shared" si="135"/>
        <v>14500</v>
      </c>
      <c r="AH325" s="16">
        <f t="shared" si="135"/>
        <v>14850</v>
      </c>
    </row>
    <row r="326" spans="2:34" ht="37.5" customHeight="1">
      <c r="B326" s="77" t="s">
        <v>301</v>
      </c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9"/>
    </row>
    <row r="327" spans="2:34" ht="37.5" customHeight="1">
      <c r="B327" s="80" t="s">
        <v>264</v>
      </c>
      <c r="C327" s="75" t="s">
        <v>27</v>
      </c>
      <c r="D327" s="77" t="s">
        <v>265</v>
      </c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9"/>
    </row>
    <row r="328" spans="2:34" ht="37.5" customHeight="1">
      <c r="B328" s="81"/>
      <c r="C328" s="76"/>
      <c r="D328" s="7">
        <v>0</v>
      </c>
      <c r="E328" s="7">
        <v>1</v>
      </c>
      <c r="F328" s="7">
        <v>2</v>
      </c>
      <c r="G328" s="7">
        <v>3</v>
      </c>
      <c r="H328" s="7">
        <v>4</v>
      </c>
      <c r="I328" s="7">
        <v>5</v>
      </c>
      <c r="J328" s="7">
        <v>6</v>
      </c>
      <c r="K328" s="7">
        <v>7</v>
      </c>
      <c r="L328" s="7">
        <v>8</v>
      </c>
      <c r="M328" s="7">
        <v>9</v>
      </c>
      <c r="N328" s="7">
        <v>10</v>
      </c>
      <c r="O328" s="7">
        <v>11</v>
      </c>
      <c r="P328" s="7">
        <v>12</v>
      </c>
      <c r="Q328" s="7">
        <v>13</v>
      </c>
      <c r="R328" s="7">
        <v>14</v>
      </c>
      <c r="S328" s="7">
        <v>15</v>
      </c>
      <c r="T328" s="7">
        <v>16</v>
      </c>
      <c r="U328" s="7">
        <v>17</v>
      </c>
      <c r="V328" s="7">
        <v>18</v>
      </c>
      <c r="W328" s="7">
        <v>19</v>
      </c>
      <c r="X328" s="7">
        <v>20</v>
      </c>
      <c r="Y328" s="7">
        <v>21</v>
      </c>
      <c r="Z328" s="7">
        <v>22</v>
      </c>
      <c r="AA328" s="7">
        <v>23</v>
      </c>
      <c r="AB328" s="7">
        <v>24</v>
      </c>
      <c r="AC328" s="7">
        <v>25</v>
      </c>
      <c r="AD328" s="7">
        <v>26</v>
      </c>
      <c r="AE328" s="7">
        <v>27</v>
      </c>
      <c r="AF328" s="7">
        <v>28</v>
      </c>
      <c r="AG328" s="7">
        <v>29</v>
      </c>
      <c r="AH328" s="6">
        <v>30</v>
      </c>
    </row>
    <row r="329" spans="2:34" ht="37.5" customHeight="1">
      <c r="B329" s="18" t="s">
        <v>195</v>
      </c>
      <c r="C329" s="7" t="s">
        <v>24</v>
      </c>
      <c r="D329" s="7">
        <v>400</v>
      </c>
      <c r="E329" s="7">
        <f>D329+35</f>
        <v>435</v>
      </c>
      <c r="F329" s="7">
        <f aca="true" t="shared" si="136" ref="F329:N329">E329+35</f>
        <v>470</v>
      </c>
      <c r="G329" s="7">
        <f t="shared" si="136"/>
        <v>505</v>
      </c>
      <c r="H329" s="7">
        <f t="shared" si="136"/>
        <v>540</v>
      </c>
      <c r="I329" s="7">
        <f t="shared" si="136"/>
        <v>575</v>
      </c>
      <c r="J329" s="7">
        <f t="shared" si="136"/>
        <v>610</v>
      </c>
      <c r="K329" s="7">
        <f t="shared" si="136"/>
        <v>645</v>
      </c>
      <c r="L329" s="7">
        <f t="shared" si="136"/>
        <v>680</v>
      </c>
      <c r="M329" s="7">
        <f t="shared" si="136"/>
        <v>715</v>
      </c>
      <c r="N329" s="7">
        <f t="shared" si="136"/>
        <v>750</v>
      </c>
      <c r="O329" s="7">
        <v>800</v>
      </c>
      <c r="P329" s="7">
        <f>O329+50</f>
        <v>850</v>
      </c>
      <c r="Q329" s="7">
        <f>P329+50</f>
        <v>900</v>
      </c>
      <c r="R329" s="7">
        <f>Q329+50</f>
        <v>950</v>
      </c>
      <c r="S329" s="7">
        <f>R329+50</f>
        <v>1000</v>
      </c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</row>
    <row r="330" spans="2:34" ht="37.5" customHeight="1">
      <c r="B330" s="82" t="s">
        <v>196</v>
      </c>
      <c r="C330" s="75" t="s">
        <v>22</v>
      </c>
      <c r="D330" s="7">
        <v>625</v>
      </c>
      <c r="E330" s="7">
        <f>D330+40</f>
        <v>665</v>
      </c>
      <c r="F330" s="7">
        <f>E330+40</f>
        <v>705</v>
      </c>
      <c r="G330" s="7">
        <f>F330+40</f>
        <v>745</v>
      </c>
      <c r="H330" s="7">
        <f>G330+40</f>
        <v>785</v>
      </c>
      <c r="I330" s="7">
        <f>H330+40</f>
        <v>825</v>
      </c>
      <c r="J330" s="7">
        <v>875</v>
      </c>
      <c r="K330" s="7">
        <f>J330+50</f>
        <v>925</v>
      </c>
      <c r="L330" s="7">
        <f aca="true" t="shared" si="137" ref="L330:S330">K330+50</f>
        <v>975</v>
      </c>
      <c r="M330" s="7">
        <f t="shared" si="137"/>
        <v>1025</v>
      </c>
      <c r="N330" s="7">
        <f t="shared" si="137"/>
        <v>1075</v>
      </c>
      <c r="O330" s="7">
        <f t="shared" si="137"/>
        <v>1125</v>
      </c>
      <c r="P330" s="7">
        <f t="shared" si="137"/>
        <v>1175</v>
      </c>
      <c r="Q330" s="7">
        <f t="shared" si="137"/>
        <v>1225</v>
      </c>
      <c r="R330" s="7">
        <f t="shared" si="137"/>
        <v>1275</v>
      </c>
      <c r="S330" s="7">
        <f t="shared" si="137"/>
        <v>1325</v>
      </c>
      <c r="T330" s="7">
        <v>1385</v>
      </c>
      <c r="U330" s="7">
        <v>1445</v>
      </c>
      <c r="V330" s="7">
        <v>1505</v>
      </c>
      <c r="W330" s="7">
        <v>1565</v>
      </c>
      <c r="X330" s="7">
        <v>1625</v>
      </c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</row>
    <row r="331" spans="2:34" ht="37.5" customHeight="1">
      <c r="B331" s="81"/>
      <c r="C331" s="76"/>
      <c r="D331" s="7">
        <v>625</v>
      </c>
      <c r="E331" s="7">
        <v>625</v>
      </c>
      <c r="F331" s="7">
        <v>665</v>
      </c>
      <c r="G331" s="7">
        <v>705</v>
      </c>
      <c r="H331" s="7">
        <v>745</v>
      </c>
      <c r="I331" s="7">
        <v>785</v>
      </c>
      <c r="J331" s="7">
        <v>825</v>
      </c>
      <c r="K331" s="7">
        <v>875</v>
      </c>
      <c r="L331" s="7">
        <v>875</v>
      </c>
      <c r="M331" s="7">
        <v>925</v>
      </c>
      <c r="N331" s="7">
        <v>975</v>
      </c>
      <c r="O331" s="7">
        <v>1025</v>
      </c>
      <c r="P331" s="7">
        <v>1075</v>
      </c>
      <c r="Q331" s="7">
        <v>1125</v>
      </c>
      <c r="R331" s="7">
        <v>1175</v>
      </c>
      <c r="S331" s="7">
        <v>1225</v>
      </c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</row>
    <row r="332" spans="2:34" ht="37.5" customHeight="1">
      <c r="B332" s="18" t="s">
        <v>197</v>
      </c>
      <c r="C332" s="75" t="s">
        <v>19</v>
      </c>
      <c r="D332" s="7">
        <v>1050</v>
      </c>
      <c r="E332" s="7">
        <f>D332+80</f>
        <v>1130</v>
      </c>
      <c r="F332" s="7">
        <f aca="true" t="shared" si="138" ref="F332:S332">E332+80</f>
        <v>1210</v>
      </c>
      <c r="G332" s="7">
        <f t="shared" si="138"/>
        <v>1290</v>
      </c>
      <c r="H332" s="7">
        <f t="shared" si="138"/>
        <v>1370</v>
      </c>
      <c r="I332" s="7">
        <f t="shared" si="138"/>
        <v>1450</v>
      </c>
      <c r="J332" s="7">
        <f t="shared" si="138"/>
        <v>1530</v>
      </c>
      <c r="K332" s="7">
        <f t="shared" si="138"/>
        <v>1610</v>
      </c>
      <c r="L332" s="7">
        <f t="shared" si="138"/>
        <v>1690</v>
      </c>
      <c r="M332" s="7">
        <f t="shared" si="138"/>
        <v>1770</v>
      </c>
      <c r="N332" s="7">
        <f t="shared" si="138"/>
        <v>1850</v>
      </c>
      <c r="O332" s="7">
        <f t="shared" si="138"/>
        <v>1930</v>
      </c>
      <c r="P332" s="7">
        <f t="shared" si="138"/>
        <v>2010</v>
      </c>
      <c r="Q332" s="7">
        <f t="shared" si="138"/>
        <v>2090</v>
      </c>
      <c r="R332" s="7">
        <f t="shared" si="138"/>
        <v>2170</v>
      </c>
      <c r="S332" s="7">
        <f t="shared" si="138"/>
        <v>2250</v>
      </c>
      <c r="T332" s="7">
        <v>2250</v>
      </c>
      <c r="U332" s="7">
        <v>2250</v>
      </c>
      <c r="V332" s="7">
        <v>2250</v>
      </c>
      <c r="W332" s="7">
        <v>2250</v>
      </c>
      <c r="X332" s="7">
        <v>2250</v>
      </c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</row>
    <row r="333" spans="2:34" ht="37.5" customHeight="1">
      <c r="B333" s="18" t="s">
        <v>39</v>
      </c>
      <c r="C333" s="76"/>
      <c r="D333" s="7">
        <v>1130</v>
      </c>
      <c r="E333" s="7">
        <v>1210</v>
      </c>
      <c r="F333" s="7">
        <v>1210</v>
      </c>
      <c r="G333" s="7">
        <v>1290</v>
      </c>
      <c r="H333" s="7">
        <v>1290</v>
      </c>
      <c r="I333" s="7">
        <v>1370</v>
      </c>
      <c r="J333" s="7">
        <v>1450</v>
      </c>
      <c r="K333" s="7">
        <v>1450</v>
      </c>
      <c r="L333" s="7">
        <v>1530</v>
      </c>
      <c r="M333" s="7">
        <v>1530</v>
      </c>
      <c r="N333" s="7">
        <v>1690</v>
      </c>
      <c r="O333" s="7">
        <v>1770</v>
      </c>
      <c r="P333" s="7">
        <v>1770</v>
      </c>
      <c r="Q333" s="7">
        <v>1850</v>
      </c>
      <c r="R333" s="7">
        <v>1930</v>
      </c>
      <c r="S333" s="7">
        <v>2010</v>
      </c>
      <c r="T333" s="7">
        <v>2090</v>
      </c>
      <c r="U333" s="7">
        <v>2170</v>
      </c>
      <c r="V333" s="7">
        <v>2250</v>
      </c>
      <c r="W333" s="7">
        <v>2250</v>
      </c>
      <c r="X333" s="7">
        <v>2250</v>
      </c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</row>
    <row r="334" spans="2:34" ht="37.5" customHeight="1">
      <c r="B334" s="18" t="s">
        <v>13</v>
      </c>
      <c r="C334" s="7" t="s">
        <v>18</v>
      </c>
      <c r="D334" s="7">
        <v>142</v>
      </c>
      <c r="E334" s="7">
        <v>153</v>
      </c>
      <c r="F334" s="7">
        <v>163</v>
      </c>
      <c r="G334" s="7">
        <v>174</v>
      </c>
      <c r="H334" s="7">
        <v>185</v>
      </c>
      <c r="I334" s="7">
        <v>196</v>
      </c>
      <c r="J334" s="7">
        <v>153</v>
      </c>
      <c r="K334" s="7">
        <v>161</v>
      </c>
      <c r="L334" s="7">
        <v>169</v>
      </c>
      <c r="M334" s="7">
        <v>177</v>
      </c>
      <c r="N334" s="7">
        <v>185</v>
      </c>
      <c r="O334" s="7">
        <v>193</v>
      </c>
      <c r="P334" s="7">
        <v>201</v>
      </c>
      <c r="Q334" s="7">
        <v>209</v>
      </c>
      <c r="R334" s="7">
        <v>217</v>
      </c>
      <c r="S334" s="7">
        <v>225</v>
      </c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</row>
    <row r="335" spans="2:34" ht="37.5" customHeight="1">
      <c r="B335" s="18" t="s">
        <v>13</v>
      </c>
      <c r="C335" s="7" t="s">
        <v>17</v>
      </c>
      <c r="D335" s="7">
        <v>189</v>
      </c>
      <c r="E335" s="7">
        <v>203</v>
      </c>
      <c r="F335" s="7">
        <v>218</v>
      </c>
      <c r="G335" s="7">
        <v>232</v>
      </c>
      <c r="H335" s="7">
        <v>247</v>
      </c>
      <c r="I335" s="7">
        <v>261</v>
      </c>
      <c r="J335" s="7">
        <v>207</v>
      </c>
      <c r="K335" s="7">
        <v>217</v>
      </c>
      <c r="L335" s="7">
        <v>228</v>
      </c>
      <c r="M335" s="7">
        <v>239</v>
      </c>
      <c r="N335" s="7">
        <v>250</v>
      </c>
      <c r="O335" s="7">
        <v>261</v>
      </c>
      <c r="P335" s="7">
        <v>271</v>
      </c>
      <c r="Q335" s="7">
        <v>282</v>
      </c>
      <c r="R335" s="7">
        <v>293</v>
      </c>
      <c r="S335" s="7">
        <v>304</v>
      </c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</row>
    <row r="336" spans="2:34" ht="37.5" customHeight="1">
      <c r="B336" s="18" t="s">
        <v>198</v>
      </c>
      <c r="C336" s="7" t="s">
        <v>15</v>
      </c>
      <c r="D336" s="7">
        <v>1350</v>
      </c>
      <c r="E336" s="7">
        <f>D336+105</f>
        <v>1455</v>
      </c>
      <c r="F336" s="7">
        <f aca="true" t="shared" si="139" ref="F336:S336">E336+105</f>
        <v>1560</v>
      </c>
      <c r="G336" s="7">
        <f t="shared" si="139"/>
        <v>1665</v>
      </c>
      <c r="H336" s="7">
        <f t="shared" si="139"/>
        <v>1770</v>
      </c>
      <c r="I336" s="7">
        <f t="shared" si="139"/>
        <v>1875</v>
      </c>
      <c r="J336" s="7">
        <f t="shared" si="139"/>
        <v>1980</v>
      </c>
      <c r="K336" s="7">
        <f t="shared" si="139"/>
        <v>2085</v>
      </c>
      <c r="L336" s="7">
        <f t="shared" si="139"/>
        <v>2190</v>
      </c>
      <c r="M336" s="7">
        <f t="shared" si="139"/>
        <v>2295</v>
      </c>
      <c r="N336" s="7">
        <f t="shared" si="139"/>
        <v>2400</v>
      </c>
      <c r="O336" s="7">
        <f t="shared" si="139"/>
        <v>2505</v>
      </c>
      <c r="P336" s="7">
        <f t="shared" si="139"/>
        <v>2610</v>
      </c>
      <c r="Q336" s="7">
        <f t="shared" si="139"/>
        <v>2715</v>
      </c>
      <c r="R336" s="7">
        <f t="shared" si="139"/>
        <v>2820</v>
      </c>
      <c r="S336" s="7">
        <f t="shared" si="139"/>
        <v>2925</v>
      </c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</row>
    <row r="337" spans="2:34" ht="37.5" customHeight="1">
      <c r="B337" s="18" t="s">
        <v>13</v>
      </c>
      <c r="C337" s="21" t="s">
        <v>14</v>
      </c>
      <c r="D337" s="7">
        <v>38</v>
      </c>
      <c r="E337" s="7">
        <v>41</v>
      </c>
      <c r="F337" s="7">
        <v>33</v>
      </c>
      <c r="G337" s="7">
        <v>35</v>
      </c>
      <c r="H337" s="7">
        <v>37</v>
      </c>
      <c r="I337" s="7">
        <v>39</v>
      </c>
      <c r="J337" s="7">
        <v>42</v>
      </c>
      <c r="K337" s="7">
        <v>44</v>
      </c>
      <c r="L337" s="7">
        <v>46</v>
      </c>
      <c r="M337" s="7">
        <v>48</v>
      </c>
      <c r="N337" s="7">
        <v>50</v>
      </c>
      <c r="O337" s="7">
        <v>53</v>
      </c>
      <c r="P337" s="7">
        <v>55</v>
      </c>
      <c r="Q337" s="7">
        <v>57</v>
      </c>
      <c r="R337" s="7">
        <v>59</v>
      </c>
      <c r="S337" s="7">
        <v>61</v>
      </c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</row>
    <row r="338" spans="2:34" ht="37.5" customHeight="1">
      <c r="B338" s="18" t="s">
        <v>67</v>
      </c>
      <c r="C338" s="21" t="s">
        <v>68</v>
      </c>
      <c r="D338" s="7">
        <v>68</v>
      </c>
      <c r="E338" s="7">
        <v>73</v>
      </c>
      <c r="F338" s="7">
        <v>78</v>
      </c>
      <c r="G338" s="7">
        <v>83</v>
      </c>
      <c r="H338" s="7">
        <v>89</v>
      </c>
      <c r="I338" s="7">
        <v>94</v>
      </c>
      <c r="J338" s="7">
        <v>99</v>
      </c>
      <c r="K338" s="7">
        <v>104</v>
      </c>
      <c r="L338" s="7">
        <v>110</v>
      </c>
      <c r="M338" s="7">
        <v>115</v>
      </c>
      <c r="N338" s="7">
        <v>120</v>
      </c>
      <c r="O338" s="7">
        <v>125</v>
      </c>
      <c r="P338" s="7">
        <v>131</v>
      </c>
      <c r="Q338" s="7">
        <v>136</v>
      </c>
      <c r="R338" s="7">
        <v>141</v>
      </c>
      <c r="S338" s="7">
        <v>146</v>
      </c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</row>
    <row r="339" spans="2:34" ht="37.5" customHeight="1">
      <c r="B339" s="18" t="s">
        <v>69</v>
      </c>
      <c r="C339" s="21" t="s">
        <v>70</v>
      </c>
      <c r="D339" s="7">
        <f>D338*2</f>
        <v>136</v>
      </c>
      <c r="E339" s="7">
        <f aca="true" t="shared" si="140" ref="E339:S339">E338*2</f>
        <v>146</v>
      </c>
      <c r="F339" s="7">
        <f t="shared" si="140"/>
        <v>156</v>
      </c>
      <c r="G339" s="7">
        <f t="shared" si="140"/>
        <v>166</v>
      </c>
      <c r="H339" s="7">
        <f t="shared" si="140"/>
        <v>178</v>
      </c>
      <c r="I339" s="7">
        <f t="shared" si="140"/>
        <v>188</v>
      </c>
      <c r="J339" s="7">
        <f t="shared" si="140"/>
        <v>198</v>
      </c>
      <c r="K339" s="7">
        <f t="shared" si="140"/>
        <v>208</v>
      </c>
      <c r="L339" s="7">
        <f t="shared" si="140"/>
        <v>220</v>
      </c>
      <c r="M339" s="7">
        <f t="shared" si="140"/>
        <v>230</v>
      </c>
      <c r="N339" s="7">
        <f t="shared" si="140"/>
        <v>240</v>
      </c>
      <c r="O339" s="7">
        <f t="shared" si="140"/>
        <v>250</v>
      </c>
      <c r="P339" s="7">
        <f t="shared" si="140"/>
        <v>262</v>
      </c>
      <c r="Q339" s="7">
        <f t="shared" si="140"/>
        <v>272</v>
      </c>
      <c r="R339" s="7">
        <f t="shared" si="140"/>
        <v>282</v>
      </c>
      <c r="S339" s="7">
        <f t="shared" si="140"/>
        <v>292</v>
      </c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</row>
    <row r="340" spans="2:34" ht="37.5" customHeight="1">
      <c r="B340" s="18" t="s">
        <v>302</v>
      </c>
      <c r="C340" s="7" t="s">
        <v>12</v>
      </c>
      <c r="D340" s="7">
        <v>1875</v>
      </c>
      <c r="E340" s="7">
        <f>D340+146</f>
        <v>2021</v>
      </c>
      <c r="F340" s="7">
        <f aca="true" t="shared" si="141" ref="F340:S340">E340+146</f>
        <v>2167</v>
      </c>
      <c r="G340" s="7">
        <f t="shared" si="141"/>
        <v>2313</v>
      </c>
      <c r="H340" s="7">
        <f t="shared" si="141"/>
        <v>2459</v>
      </c>
      <c r="I340" s="7">
        <f t="shared" si="141"/>
        <v>2605</v>
      </c>
      <c r="J340" s="7">
        <f t="shared" si="141"/>
        <v>2751</v>
      </c>
      <c r="K340" s="7">
        <f t="shared" si="141"/>
        <v>2897</v>
      </c>
      <c r="L340" s="7">
        <f t="shared" si="141"/>
        <v>3043</v>
      </c>
      <c r="M340" s="7">
        <f t="shared" si="141"/>
        <v>3189</v>
      </c>
      <c r="N340" s="7">
        <f t="shared" si="141"/>
        <v>3335</v>
      </c>
      <c r="O340" s="7">
        <f t="shared" si="141"/>
        <v>3481</v>
      </c>
      <c r="P340" s="7">
        <f t="shared" si="141"/>
        <v>3627</v>
      </c>
      <c r="Q340" s="7">
        <f t="shared" si="141"/>
        <v>3773</v>
      </c>
      <c r="R340" s="7">
        <f t="shared" si="141"/>
        <v>3919</v>
      </c>
      <c r="S340" s="7">
        <f t="shared" si="141"/>
        <v>4065</v>
      </c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</row>
    <row r="341" spans="2:34" ht="37.5" customHeight="1">
      <c r="B341" s="18" t="s">
        <v>200</v>
      </c>
      <c r="C341" s="7" t="s">
        <v>7</v>
      </c>
      <c r="D341" s="7">
        <v>2535</v>
      </c>
      <c r="E341" s="7">
        <f>D341+197</f>
        <v>2732</v>
      </c>
      <c r="F341" s="7">
        <f aca="true" t="shared" si="142" ref="F341:AH341">E341+197</f>
        <v>2929</v>
      </c>
      <c r="G341" s="7">
        <f t="shared" si="142"/>
        <v>3126</v>
      </c>
      <c r="H341" s="7">
        <f t="shared" si="142"/>
        <v>3323</v>
      </c>
      <c r="I341" s="7">
        <f t="shared" si="142"/>
        <v>3520</v>
      </c>
      <c r="J341" s="7">
        <f t="shared" si="142"/>
        <v>3717</v>
      </c>
      <c r="K341" s="7">
        <f t="shared" si="142"/>
        <v>3914</v>
      </c>
      <c r="L341" s="7">
        <f t="shared" si="142"/>
        <v>4111</v>
      </c>
      <c r="M341" s="7">
        <f t="shared" si="142"/>
        <v>4308</v>
      </c>
      <c r="N341" s="7">
        <f t="shared" si="142"/>
        <v>4505</v>
      </c>
      <c r="O341" s="7">
        <f t="shared" si="142"/>
        <v>4702</v>
      </c>
      <c r="P341" s="7">
        <f t="shared" si="142"/>
        <v>4899</v>
      </c>
      <c r="Q341" s="7">
        <f t="shared" si="142"/>
        <v>5096</v>
      </c>
      <c r="R341" s="7">
        <f t="shared" si="142"/>
        <v>5293</v>
      </c>
      <c r="S341" s="7">
        <f t="shared" si="142"/>
        <v>5490</v>
      </c>
      <c r="T341" s="7">
        <f t="shared" si="142"/>
        <v>5687</v>
      </c>
      <c r="U341" s="7">
        <f t="shared" si="142"/>
        <v>5884</v>
      </c>
      <c r="V341" s="7">
        <f t="shared" si="142"/>
        <v>6081</v>
      </c>
      <c r="W341" s="7">
        <f t="shared" si="142"/>
        <v>6278</v>
      </c>
      <c r="X341" s="7">
        <f t="shared" si="142"/>
        <v>6475</v>
      </c>
      <c r="Y341" s="7">
        <f t="shared" si="142"/>
        <v>6672</v>
      </c>
      <c r="Z341" s="7">
        <f t="shared" si="142"/>
        <v>6869</v>
      </c>
      <c r="AA341" s="7">
        <f t="shared" si="142"/>
        <v>7066</v>
      </c>
      <c r="AB341" s="7">
        <f t="shared" si="142"/>
        <v>7263</v>
      </c>
      <c r="AC341" s="7">
        <f t="shared" si="142"/>
        <v>7460</v>
      </c>
      <c r="AD341" s="7">
        <f t="shared" si="142"/>
        <v>7657</v>
      </c>
      <c r="AE341" s="7">
        <f t="shared" si="142"/>
        <v>7854</v>
      </c>
      <c r="AF341" s="7">
        <f t="shared" si="142"/>
        <v>8051</v>
      </c>
      <c r="AG341" s="7">
        <f t="shared" si="142"/>
        <v>8248</v>
      </c>
      <c r="AH341" s="6">
        <f t="shared" si="142"/>
        <v>8445</v>
      </c>
    </row>
    <row r="342" spans="2:34" ht="37.5" customHeight="1">
      <c r="B342" s="18" t="s">
        <v>201</v>
      </c>
      <c r="C342" s="7" t="s">
        <v>5</v>
      </c>
      <c r="D342" s="7">
        <v>3805</v>
      </c>
      <c r="E342" s="7">
        <f>D342+295</f>
        <v>4100</v>
      </c>
      <c r="F342" s="7">
        <f aca="true" t="shared" si="143" ref="F342:AH342">E342+295</f>
        <v>4395</v>
      </c>
      <c r="G342" s="7">
        <f t="shared" si="143"/>
        <v>4690</v>
      </c>
      <c r="H342" s="7">
        <f t="shared" si="143"/>
        <v>4985</v>
      </c>
      <c r="I342" s="7">
        <f t="shared" si="143"/>
        <v>5280</v>
      </c>
      <c r="J342" s="7">
        <f t="shared" si="143"/>
        <v>5575</v>
      </c>
      <c r="K342" s="7">
        <f t="shared" si="143"/>
        <v>5870</v>
      </c>
      <c r="L342" s="7">
        <f t="shared" si="143"/>
        <v>6165</v>
      </c>
      <c r="M342" s="7">
        <f t="shared" si="143"/>
        <v>6460</v>
      </c>
      <c r="N342" s="7">
        <f t="shared" si="143"/>
        <v>6755</v>
      </c>
      <c r="O342" s="7">
        <f t="shared" si="143"/>
        <v>7050</v>
      </c>
      <c r="P342" s="7">
        <f t="shared" si="143"/>
        <v>7345</v>
      </c>
      <c r="Q342" s="7">
        <f t="shared" si="143"/>
        <v>7640</v>
      </c>
      <c r="R342" s="7">
        <f t="shared" si="143"/>
        <v>7935</v>
      </c>
      <c r="S342" s="7">
        <f t="shared" si="143"/>
        <v>8230</v>
      </c>
      <c r="T342" s="7">
        <f t="shared" si="143"/>
        <v>8525</v>
      </c>
      <c r="U342" s="7">
        <f t="shared" si="143"/>
        <v>8820</v>
      </c>
      <c r="V342" s="7">
        <f t="shared" si="143"/>
        <v>9115</v>
      </c>
      <c r="W342" s="7">
        <f t="shared" si="143"/>
        <v>9410</v>
      </c>
      <c r="X342" s="7">
        <f t="shared" si="143"/>
        <v>9705</v>
      </c>
      <c r="Y342" s="7">
        <f t="shared" si="143"/>
        <v>10000</v>
      </c>
      <c r="Z342" s="7">
        <f t="shared" si="143"/>
        <v>10295</v>
      </c>
      <c r="AA342" s="7">
        <f t="shared" si="143"/>
        <v>10590</v>
      </c>
      <c r="AB342" s="7">
        <f t="shared" si="143"/>
        <v>10885</v>
      </c>
      <c r="AC342" s="7">
        <f t="shared" si="143"/>
        <v>11180</v>
      </c>
      <c r="AD342" s="7">
        <f t="shared" si="143"/>
        <v>11475</v>
      </c>
      <c r="AE342" s="7">
        <f t="shared" si="143"/>
        <v>11770</v>
      </c>
      <c r="AF342" s="7">
        <f t="shared" si="143"/>
        <v>12065</v>
      </c>
      <c r="AG342" s="7">
        <f t="shared" si="143"/>
        <v>12360</v>
      </c>
      <c r="AH342" s="6">
        <f t="shared" si="143"/>
        <v>12655</v>
      </c>
    </row>
    <row r="343" spans="2:34" ht="37.5" customHeight="1">
      <c r="B343" s="14" t="s">
        <v>202</v>
      </c>
      <c r="C343" s="15" t="s">
        <v>2</v>
      </c>
      <c r="D343" s="15">
        <v>4375</v>
      </c>
      <c r="E343" s="15">
        <f>D343+340</f>
        <v>4715</v>
      </c>
      <c r="F343" s="15">
        <f aca="true" t="shared" si="144" ref="F343:AH343">E343+340</f>
        <v>5055</v>
      </c>
      <c r="G343" s="15">
        <f t="shared" si="144"/>
        <v>5395</v>
      </c>
      <c r="H343" s="15">
        <f t="shared" si="144"/>
        <v>5735</v>
      </c>
      <c r="I343" s="15">
        <f t="shared" si="144"/>
        <v>6075</v>
      </c>
      <c r="J343" s="15">
        <f t="shared" si="144"/>
        <v>6415</v>
      </c>
      <c r="K343" s="15">
        <f t="shared" si="144"/>
        <v>6755</v>
      </c>
      <c r="L343" s="15">
        <f t="shared" si="144"/>
        <v>7095</v>
      </c>
      <c r="M343" s="15">
        <f t="shared" si="144"/>
        <v>7435</v>
      </c>
      <c r="N343" s="15">
        <f t="shared" si="144"/>
        <v>7775</v>
      </c>
      <c r="O343" s="15">
        <f t="shared" si="144"/>
        <v>8115</v>
      </c>
      <c r="P343" s="15">
        <f t="shared" si="144"/>
        <v>8455</v>
      </c>
      <c r="Q343" s="15">
        <f t="shared" si="144"/>
        <v>8795</v>
      </c>
      <c r="R343" s="15">
        <f t="shared" si="144"/>
        <v>9135</v>
      </c>
      <c r="S343" s="15">
        <f t="shared" si="144"/>
        <v>9475</v>
      </c>
      <c r="T343" s="15">
        <f t="shared" si="144"/>
        <v>9815</v>
      </c>
      <c r="U343" s="15">
        <f t="shared" si="144"/>
        <v>10155</v>
      </c>
      <c r="V343" s="15">
        <f t="shared" si="144"/>
        <v>10495</v>
      </c>
      <c r="W343" s="15">
        <f t="shared" si="144"/>
        <v>10835</v>
      </c>
      <c r="X343" s="15">
        <f t="shared" si="144"/>
        <v>11175</v>
      </c>
      <c r="Y343" s="15">
        <f t="shared" si="144"/>
        <v>11515</v>
      </c>
      <c r="Z343" s="15">
        <f t="shared" si="144"/>
        <v>11855</v>
      </c>
      <c r="AA343" s="15">
        <f t="shared" si="144"/>
        <v>12195</v>
      </c>
      <c r="AB343" s="15">
        <f t="shared" si="144"/>
        <v>12535</v>
      </c>
      <c r="AC343" s="15">
        <f t="shared" si="144"/>
        <v>12875</v>
      </c>
      <c r="AD343" s="15">
        <f t="shared" si="144"/>
        <v>13215</v>
      </c>
      <c r="AE343" s="15">
        <f t="shared" si="144"/>
        <v>13555</v>
      </c>
      <c r="AF343" s="15">
        <f t="shared" si="144"/>
        <v>13895</v>
      </c>
      <c r="AG343" s="15">
        <f t="shared" si="144"/>
        <v>14235</v>
      </c>
      <c r="AH343" s="16">
        <f t="shared" si="144"/>
        <v>14575</v>
      </c>
    </row>
    <row r="344" spans="2:34" ht="37.5" customHeight="1">
      <c r="B344" s="14" t="s">
        <v>203</v>
      </c>
      <c r="C344" s="15" t="s">
        <v>3</v>
      </c>
      <c r="D344" s="15">
        <v>5050</v>
      </c>
      <c r="E344" s="15">
        <f>D344+390</f>
        <v>5440</v>
      </c>
      <c r="F344" s="15">
        <f aca="true" t="shared" si="145" ref="F344:AH344">E344+390</f>
        <v>5830</v>
      </c>
      <c r="G344" s="15">
        <f t="shared" si="145"/>
        <v>6220</v>
      </c>
      <c r="H344" s="15">
        <f t="shared" si="145"/>
        <v>6610</v>
      </c>
      <c r="I344" s="15">
        <f t="shared" si="145"/>
        <v>7000</v>
      </c>
      <c r="J344" s="15">
        <f t="shared" si="145"/>
        <v>7390</v>
      </c>
      <c r="K344" s="15">
        <f t="shared" si="145"/>
        <v>7780</v>
      </c>
      <c r="L344" s="15">
        <f t="shared" si="145"/>
        <v>8170</v>
      </c>
      <c r="M344" s="15">
        <f t="shared" si="145"/>
        <v>8560</v>
      </c>
      <c r="N344" s="15">
        <f t="shared" si="145"/>
        <v>8950</v>
      </c>
      <c r="O344" s="15">
        <f t="shared" si="145"/>
        <v>9340</v>
      </c>
      <c r="P344" s="15">
        <f t="shared" si="145"/>
        <v>9730</v>
      </c>
      <c r="Q344" s="15">
        <f t="shared" si="145"/>
        <v>10120</v>
      </c>
      <c r="R344" s="15">
        <f t="shared" si="145"/>
        <v>10510</v>
      </c>
      <c r="S344" s="15">
        <f t="shared" si="145"/>
        <v>10900</v>
      </c>
      <c r="T344" s="15">
        <f t="shared" si="145"/>
        <v>11290</v>
      </c>
      <c r="U344" s="15">
        <f t="shared" si="145"/>
        <v>11680</v>
      </c>
      <c r="V344" s="15">
        <f t="shared" si="145"/>
        <v>12070</v>
      </c>
      <c r="W344" s="15">
        <f t="shared" si="145"/>
        <v>12460</v>
      </c>
      <c r="X344" s="15">
        <f t="shared" si="145"/>
        <v>12850</v>
      </c>
      <c r="Y344" s="15">
        <f t="shared" si="145"/>
        <v>13240</v>
      </c>
      <c r="Z344" s="15">
        <f t="shared" si="145"/>
        <v>13630</v>
      </c>
      <c r="AA344" s="15">
        <f t="shared" si="145"/>
        <v>14020</v>
      </c>
      <c r="AB344" s="15">
        <f t="shared" si="145"/>
        <v>14410</v>
      </c>
      <c r="AC344" s="15">
        <f t="shared" si="145"/>
        <v>14800</v>
      </c>
      <c r="AD344" s="15">
        <f t="shared" si="145"/>
        <v>15190</v>
      </c>
      <c r="AE344" s="15">
        <f t="shared" si="145"/>
        <v>15580</v>
      </c>
      <c r="AF344" s="15">
        <f t="shared" si="145"/>
        <v>15970</v>
      </c>
      <c r="AG344" s="15">
        <f t="shared" si="145"/>
        <v>16360</v>
      </c>
      <c r="AH344" s="16">
        <f t="shared" si="145"/>
        <v>16750</v>
      </c>
    </row>
    <row r="345" spans="2:34" ht="37.5" customHeight="1">
      <c r="B345" s="77" t="s">
        <v>303</v>
      </c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9"/>
    </row>
    <row r="346" spans="2:34" ht="37.5" customHeight="1">
      <c r="B346" s="80" t="s">
        <v>264</v>
      </c>
      <c r="C346" s="75" t="s">
        <v>27</v>
      </c>
      <c r="D346" s="77" t="s">
        <v>265</v>
      </c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9"/>
    </row>
    <row r="347" spans="2:34" ht="37.5" customHeight="1">
      <c r="B347" s="81"/>
      <c r="C347" s="76"/>
      <c r="D347" s="7">
        <v>0</v>
      </c>
      <c r="E347" s="7">
        <v>1</v>
      </c>
      <c r="F347" s="7">
        <v>2</v>
      </c>
      <c r="G347" s="7">
        <v>3</v>
      </c>
      <c r="H347" s="7">
        <v>4</v>
      </c>
      <c r="I347" s="7">
        <v>5</v>
      </c>
      <c r="J347" s="7">
        <v>6</v>
      </c>
      <c r="K347" s="7">
        <v>7</v>
      </c>
      <c r="L347" s="7">
        <v>8</v>
      </c>
      <c r="M347" s="7">
        <v>9</v>
      </c>
      <c r="N347" s="7">
        <v>10</v>
      </c>
      <c r="O347" s="7">
        <v>11</v>
      </c>
      <c r="P347" s="7">
        <v>12</v>
      </c>
      <c r="Q347" s="7">
        <v>13</v>
      </c>
      <c r="R347" s="7">
        <v>14</v>
      </c>
      <c r="S347" s="7">
        <v>15</v>
      </c>
      <c r="T347" s="7">
        <v>16</v>
      </c>
      <c r="U347" s="7">
        <v>17</v>
      </c>
      <c r="V347" s="7">
        <v>18</v>
      </c>
      <c r="W347" s="7">
        <v>19</v>
      </c>
      <c r="X347" s="7">
        <v>20</v>
      </c>
      <c r="Y347" s="7">
        <v>21</v>
      </c>
      <c r="Z347" s="7">
        <v>22</v>
      </c>
      <c r="AA347" s="7">
        <v>23</v>
      </c>
      <c r="AB347" s="7">
        <v>24</v>
      </c>
      <c r="AC347" s="7">
        <v>25</v>
      </c>
      <c r="AD347" s="7">
        <v>26</v>
      </c>
      <c r="AE347" s="7">
        <v>27</v>
      </c>
      <c r="AF347" s="7">
        <v>28</v>
      </c>
      <c r="AG347" s="7">
        <v>29</v>
      </c>
      <c r="AH347" s="6">
        <v>30</v>
      </c>
    </row>
    <row r="348" spans="2:34" ht="37.5" customHeight="1">
      <c r="B348" s="18" t="s">
        <v>205</v>
      </c>
      <c r="C348" s="7" t="s">
        <v>24</v>
      </c>
      <c r="D348" s="7">
        <v>500</v>
      </c>
      <c r="E348" s="7">
        <v>550</v>
      </c>
      <c r="F348" s="7">
        <v>600</v>
      </c>
      <c r="G348" s="7">
        <v>650</v>
      </c>
      <c r="H348" s="7">
        <v>700</v>
      </c>
      <c r="I348" s="7">
        <v>750</v>
      </c>
      <c r="J348" s="7">
        <v>800</v>
      </c>
      <c r="K348" s="7">
        <v>850</v>
      </c>
      <c r="L348" s="7">
        <v>900</v>
      </c>
      <c r="M348" s="7">
        <v>950</v>
      </c>
      <c r="N348" s="7">
        <v>1000</v>
      </c>
      <c r="O348" s="7">
        <v>1050</v>
      </c>
      <c r="P348" s="7">
        <v>1100</v>
      </c>
      <c r="Q348" s="7">
        <v>1150</v>
      </c>
      <c r="R348" s="7">
        <v>1200</v>
      </c>
      <c r="S348" s="7">
        <v>1250</v>
      </c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</row>
    <row r="349" spans="2:34" ht="37.5" customHeight="1">
      <c r="B349" s="20" t="s">
        <v>206</v>
      </c>
      <c r="C349" s="12" t="s">
        <v>22</v>
      </c>
      <c r="D349" s="7">
        <v>900</v>
      </c>
      <c r="E349" s="7">
        <v>950</v>
      </c>
      <c r="F349" s="7">
        <v>1000</v>
      </c>
      <c r="G349" s="7">
        <v>1050</v>
      </c>
      <c r="H349" s="7">
        <v>1100</v>
      </c>
      <c r="I349" s="7">
        <v>1150</v>
      </c>
      <c r="J349" s="7">
        <v>1210</v>
      </c>
      <c r="K349" s="7">
        <v>1270</v>
      </c>
      <c r="L349" s="7">
        <v>1330</v>
      </c>
      <c r="M349" s="7">
        <v>1390</v>
      </c>
      <c r="N349" s="7">
        <v>1450</v>
      </c>
      <c r="O349" s="7">
        <v>1510</v>
      </c>
      <c r="P349" s="7">
        <v>1570</v>
      </c>
      <c r="Q349" s="7">
        <v>1630</v>
      </c>
      <c r="R349" s="7">
        <v>1690</v>
      </c>
      <c r="S349" s="7">
        <v>1750</v>
      </c>
      <c r="T349" s="7">
        <v>1850</v>
      </c>
      <c r="U349" s="7">
        <v>1950</v>
      </c>
      <c r="V349" s="7">
        <v>2050</v>
      </c>
      <c r="W349" s="7">
        <v>2150</v>
      </c>
      <c r="X349" s="7">
        <v>2250</v>
      </c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</row>
    <row r="350" spans="2:34" ht="37.5" customHeight="1">
      <c r="B350" s="18" t="s">
        <v>207</v>
      </c>
      <c r="C350" s="12" t="s">
        <v>19</v>
      </c>
      <c r="D350" s="7">
        <v>1600</v>
      </c>
      <c r="E350" s="7">
        <f>D350+120</f>
        <v>1720</v>
      </c>
      <c r="F350" s="7">
        <f aca="true" t="shared" si="146" ref="F350:P350">E350+120</f>
        <v>1840</v>
      </c>
      <c r="G350" s="7">
        <f t="shared" si="146"/>
        <v>1960</v>
      </c>
      <c r="H350" s="7">
        <f t="shared" si="146"/>
        <v>2080</v>
      </c>
      <c r="I350" s="7">
        <f t="shared" si="146"/>
        <v>2200</v>
      </c>
      <c r="J350" s="7">
        <f t="shared" si="146"/>
        <v>2320</v>
      </c>
      <c r="K350" s="7">
        <f t="shared" si="146"/>
        <v>2440</v>
      </c>
      <c r="L350" s="7">
        <f t="shared" si="146"/>
        <v>2560</v>
      </c>
      <c r="M350" s="7">
        <f t="shared" si="146"/>
        <v>2680</v>
      </c>
      <c r="N350" s="7">
        <f t="shared" si="146"/>
        <v>2800</v>
      </c>
      <c r="O350" s="7">
        <f t="shared" si="146"/>
        <v>2920</v>
      </c>
      <c r="P350" s="7">
        <f t="shared" si="146"/>
        <v>3040</v>
      </c>
      <c r="Q350" s="7">
        <v>3040</v>
      </c>
      <c r="R350" s="7">
        <v>3040</v>
      </c>
      <c r="S350" s="7">
        <v>3040</v>
      </c>
      <c r="T350" s="7">
        <v>3040</v>
      </c>
      <c r="U350" s="7">
        <v>3040</v>
      </c>
      <c r="V350" s="7">
        <v>3040</v>
      </c>
      <c r="W350" s="7">
        <v>3040</v>
      </c>
      <c r="X350" s="7">
        <v>3040</v>
      </c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</row>
    <row r="351" spans="2:34" ht="37.5" customHeight="1">
      <c r="B351" s="18" t="s">
        <v>13</v>
      </c>
      <c r="C351" s="7" t="s">
        <v>18</v>
      </c>
      <c r="D351" s="7">
        <f>D350*10/100</f>
        <v>160</v>
      </c>
      <c r="E351" s="7">
        <f aca="true" t="shared" si="147" ref="E351:P351">E350*10/100</f>
        <v>172</v>
      </c>
      <c r="F351" s="7">
        <f t="shared" si="147"/>
        <v>184</v>
      </c>
      <c r="G351" s="7">
        <f t="shared" si="147"/>
        <v>196</v>
      </c>
      <c r="H351" s="7">
        <f t="shared" si="147"/>
        <v>208</v>
      </c>
      <c r="I351" s="7">
        <f t="shared" si="147"/>
        <v>220</v>
      </c>
      <c r="J351" s="7">
        <f t="shared" si="147"/>
        <v>232</v>
      </c>
      <c r="K351" s="7">
        <f t="shared" si="147"/>
        <v>244</v>
      </c>
      <c r="L351" s="7">
        <f t="shared" si="147"/>
        <v>256</v>
      </c>
      <c r="M351" s="7">
        <f t="shared" si="147"/>
        <v>268</v>
      </c>
      <c r="N351" s="7">
        <f t="shared" si="147"/>
        <v>280</v>
      </c>
      <c r="O351" s="7">
        <f t="shared" si="147"/>
        <v>292</v>
      </c>
      <c r="P351" s="7">
        <f t="shared" si="147"/>
        <v>304</v>
      </c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</row>
    <row r="352" spans="2:34" ht="37.5" customHeight="1">
      <c r="B352" s="18" t="s">
        <v>13</v>
      </c>
      <c r="C352" s="7" t="s">
        <v>17</v>
      </c>
      <c r="D352" s="7">
        <f>D350*13.5/100</f>
        <v>216</v>
      </c>
      <c r="E352" s="7">
        <f>E350*13.5/100</f>
        <v>232.2</v>
      </c>
      <c r="F352" s="7">
        <f aca="true" t="shared" si="148" ref="F352:P352">F350*13.5/100</f>
        <v>248.4</v>
      </c>
      <c r="G352" s="7">
        <f t="shared" si="148"/>
        <v>264.6</v>
      </c>
      <c r="H352" s="7">
        <f t="shared" si="148"/>
        <v>280.8</v>
      </c>
      <c r="I352" s="7">
        <f t="shared" si="148"/>
        <v>297</v>
      </c>
      <c r="J352" s="7">
        <f t="shared" si="148"/>
        <v>313.2</v>
      </c>
      <c r="K352" s="7">
        <f t="shared" si="148"/>
        <v>329.4</v>
      </c>
      <c r="L352" s="7">
        <f t="shared" si="148"/>
        <v>345.6</v>
      </c>
      <c r="M352" s="7">
        <f t="shared" si="148"/>
        <v>361.8</v>
      </c>
      <c r="N352" s="7">
        <f t="shared" si="148"/>
        <v>378</v>
      </c>
      <c r="O352" s="7">
        <f t="shared" si="148"/>
        <v>394.2</v>
      </c>
      <c r="P352" s="7">
        <f t="shared" si="148"/>
        <v>410.4</v>
      </c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</row>
    <row r="353" spans="2:34" ht="37.5" customHeight="1">
      <c r="B353" s="18" t="s">
        <v>208</v>
      </c>
      <c r="C353" s="7" t="s">
        <v>15</v>
      </c>
      <c r="D353" s="7">
        <v>2065</v>
      </c>
      <c r="E353" s="7">
        <f>D353+155</f>
        <v>2220</v>
      </c>
      <c r="F353" s="7">
        <f aca="true" t="shared" si="149" ref="F353:P353">E353+155</f>
        <v>2375</v>
      </c>
      <c r="G353" s="7">
        <f t="shared" si="149"/>
        <v>2530</v>
      </c>
      <c r="H353" s="7">
        <f t="shared" si="149"/>
        <v>2685</v>
      </c>
      <c r="I353" s="7">
        <f t="shared" si="149"/>
        <v>2840</v>
      </c>
      <c r="J353" s="7">
        <f t="shared" si="149"/>
        <v>2995</v>
      </c>
      <c r="K353" s="7">
        <f t="shared" si="149"/>
        <v>3150</v>
      </c>
      <c r="L353" s="7">
        <f t="shared" si="149"/>
        <v>3305</v>
      </c>
      <c r="M353" s="7">
        <f t="shared" si="149"/>
        <v>3460</v>
      </c>
      <c r="N353" s="7">
        <f t="shared" si="149"/>
        <v>3615</v>
      </c>
      <c r="O353" s="7">
        <f t="shared" si="149"/>
        <v>3770</v>
      </c>
      <c r="P353" s="7">
        <f t="shared" si="149"/>
        <v>3925</v>
      </c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</row>
    <row r="354" spans="2:34" ht="37.5" customHeight="1">
      <c r="B354" s="18" t="s">
        <v>13</v>
      </c>
      <c r="C354" s="21" t="s">
        <v>14</v>
      </c>
      <c r="D354" s="7">
        <v>43</v>
      </c>
      <c r="E354" s="7">
        <v>47</v>
      </c>
      <c r="F354" s="7">
        <v>50</v>
      </c>
      <c r="G354" s="7">
        <v>53</v>
      </c>
      <c r="H354" s="7">
        <v>56</v>
      </c>
      <c r="I354" s="7">
        <v>60</v>
      </c>
      <c r="J354" s="7">
        <v>63</v>
      </c>
      <c r="K354" s="7">
        <v>66</v>
      </c>
      <c r="L354" s="7">
        <v>69</v>
      </c>
      <c r="M354" s="7">
        <v>73</v>
      </c>
      <c r="N354" s="7">
        <v>76</v>
      </c>
      <c r="O354" s="7">
        <v>79</v>
      </c>
      <c r="P354" s="7">
        <v>82</v>
      </c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</row>
    <row r="355" spans="2:34" ht="37.5" customHeight="1">
      <c r="B355" s="18" t="s">
        <v>69</v>
      </c>
      <c r="C355" s="21" t="s">
        <v>70</v>
      </c>
      <c r="D355" s="7">
        <f>D353*10/100</f>
        <v>206.5</v>
      </c>
      <c r="E355" s="7">
        <f aca="true" t="shared" si="150" ref="E355:P355">E353*10/100</f>
        <v>222</v>
      </c>
      <c r="F355" s="7">
        <f t="shared" si="150"/>
        <v>237.5</v>
      </c>
      <c r="G355" s="7">
        <f t="shared" si="150"/>
        <v>253</v>
      </c>
      <c r="H355" s="7">
        <f t="shared" si="150"/>
        <v>268.5</v>
      </c>
      <c r="I355" s="7">
        <f t="shared" si="150"/>
        <v>284</v>
      </c>
      <c r="J355" s="7">
        <f t="shared" si="150"/>
        <v>299.5</v>
      </c>
      <c r="K355" s="7">
        <f t="shared" si="150"/>
        <v>315</v>
      </c>
      <c r="L355" s="7">
        <f t="shared" si="150"/>
        <v>330.5</v>
      </c>
      <c r="M355" s="7">
        <f t="shared" si="150"/>
        <v>346</v>
      </c>
      <c r="N355" s="7">
        <f t="shared" si="150"/>
        <v>361.5</v>
      </c>
      <c r="O355" s="7">
        <f t="shared" si="150"/>
        <v>377</v>
      </c>
      <c r="P355" s="7">
        <f t="shared" si="150"/>
        <v>392.5</v>
      </c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</row>
    <row r="356" spans="2:34" ht="37.5" customHeight="1">
      <c r="B356" s="18" t="s">
        <v>304</v>
      </c>
      <c r="C356" s="7" t="s">
        <v>12</v>
      </c>
      <c r="D356" s="7">
        <v>2870</v>
      </c>
      <c r="E356" s="7">
        <f>D356+215</f>
        <v>3085</v>
      </c>
      <c r="F356" s="7">
        <f aca="true" t="shared" si="151" ref="F356:P356">E356+215</f>
        <v>3300</v>
      </c>
      <c r="G356" s="7">
        <f t="shared" si="151"/>
        <v>3515</v>
      </c>
      <c r="H356" s="7">
        <f t="shared" si="151"/>
        <v>3730</v>
      </c>
      <c r="I356" s="7">
        <f t="shared" si="151"/>
        <v>3945</v>
      </c>
      <c r="J356" s="7">
        <f t="shared" si="151"/>
        <v>4160</v>
      </c>
      <c r="K356" s="7">
        <f t="shared" si="151"/>
        <v>4375</v>
      </c>
      <c r="L356" s="7">
        <f t="shared" si="151"/>
        <v>4590</v>
      </c>
      <c r="M356" s="7">
        <f t="shared" si="151"/>
        <v>4805</v>
      </c>
      <c r="N356" s="7">
        <f t="shared" si="151"/>
        <v>5020</v>
      </c>
      <c r="O356" s="7">
        <f t="shared" si="151"/>
        <v>5235</v>
      </c>
      <c r="P356" s="7">
        <f t="shared" si="151"/>
        <v>5450</v>
      </c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</row>
    <row r="357" spans="2:34" ht="37.5" customHeight="1">
      <c r="B357" s="18" t="s">
        <v>210</v>
      </c>
      <c r="C357" s="7" t="s">
        <v>7</v>
      </c>
      <c r="D357" s="7">
        <v>3880</v>
      </c>
      <c r="E357" s="7">
        <v>3880</v>
      </c>
      <c r="F357" s="7">
        <v>4170</v>
      </c>
      <c r="G357" s="7">
        <v>4460</v>
      </c>
      <c r="H357" s="7">
        <v>4750</v>
      </c>
      <c r="I357" s="7">
        <v>4750</v>
      </c>
      <c r="J357" s="7">
        <v>5040</v>
      </c>
      <c r="K357" s="7">
        <v>5330</v>
      </c>
      <c r="L357" s="7">
        <v>5620</v>
      </c>
      <c r="M357" s="7">
        <v>5910</v>
      </c>
      <c r="N357" s="7">
        <v>6200</v>
      </c>
      <c r="O357" s="7">
        <v>6490</v>
      </c>
      <c r="P357" s="7">
        <v>6780</v>
      </c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</row>
    <row r="358" spans="2:34" ht="37.5" customHeight="1">
      <c r="B358" s="18" t="s">
        <v>211</v>
      </c>
      <c r="C358" s="7" t="s">
        <v>204</v>
      </c>
      <c r="D358" s="7">
        <v>3880</v>
      </c>
      <c r="E358" s="7">
        <f>D358+290</f>
        <v>4170</v>
      </c>
      <c r="F358" s="7">
        <f aca="true" t="shared" si="152" ref="F358:X358">E358+290</f>
        <v>4460</v>
      </c>
      <c r="G358" s="7">
        <f t="shared" si="152"/>
        <v>4750</v>
      </c>
      <c r="H358" s="7">
        <f t="shared" si="152"/>
        <v>5040</v>
      </c>
      <c r="I358" s="7">
        <f t="shared" si="152"/>
        <v>5330</v>
      </c>
      <c r="J358" s="7">
        <f t="shared" si="152"/>
        <v>5620</v>
      </c>
      <c r="K358" s="7">
        <f t="shared" si="152"/>
        <v>5910</v>
      </c>
      <c r="L358" s="7">
        <f t="shared" si="152"/>
        <v>6200</v>
      </c>
      <c r="M358" s="7">
        <f t="shared" si="152"/>
        <v>6490</v>
      </c>
      <c r="N358" s="7">
        <f t="shared" si="152"/>
        <v>6780</v>
      </c>
      <c r="O358" s="7">
        <f t="shared" si="152"/>
        <v>7070</v>
      </c>
      <c r="P358" s="7">
        <f t="shared" si="152"/>
        <v>7360</v>
      </c>
      <c r="Q358" s="7">
        <f t="shared" si="152"/>
        <v>7650</v>
      </c>
      <c r="R358" s="7">
        <f t="shared" si="152"/>
        <v>7940</v>
      </c>
      <c r="S358" s="7">
        <f t="shared" si="152"/>
        <v>8230</v>
      </c>
      <c r="T358" s="7">
        <f t="shared" si="152"/>
        <v>8520</v>
      </c>
      <c r="U358" s="7">
        <f t="shared" si="152"/>
        <v>8810</v>
      </c>
      <c r="V358" s="7">
        <f t="shared" si="152"/>
        <v>9100</v>
      </c>
      <c r="W358" s="7">
        <f t="shared" si="152"/>
        <v>9390</v>
      </c>
      <c r="X358" s="7">
        <f t="shared" si="152"/>
        <v>9680</v>
      </c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2:34" ht="37.5" customHeight="1">
      <c r="B359" s="18" t="s">
        <v>212</v>
      </c>
      <c r="C359" s="7" t="s">
        <v>5</v>
      </c>
      <c r="D359" s="7">
        <v>6210</v>
      </c>
      <c r="E359" s="7">
        <f>D359+465</f>
        <v>6675</v>
      </c>
      <c r="F359" s="7">
        <f aca="true" t="shared" si="153" ref="F359:X359">E359+465</f>
        <v>7140</v>
      </c>
      <c r="G359" s="7">
        <f t="shared" si="153"/>
        <v>7605</v>
      </c>
      <c r="H359" s="7">
        <f t="shared" si="153"/>
        <v>8070</v>
      </c>
      <c r="I359" s="7">
        <f t="shared" si="153"/>
        <v>8535</v>
      </c>
      <c r="J359" s="7">
        <f t="shared" si="153"/>
        <v>9000</v>
      </c>
      <c r="K359" s="7">
        <f t="shared" si="153"/>
        <v>9465</v>
      </c>
      <c r="L359" s="7">
        <f t="shared" si="153"/>
        <v>9930</v>
      </c>
      <c r="M359" s="7">
        <f t="shared" si="153"/>
        <v>10395</v>
      </c>
      <c r="N359" s="7">
        <f t="shared" si="153"/>
        <v>10860</v>
      </c>
      <c r="O359" s="7">
        <f t="shared" si="153"/>
        <v>11325</v>
      </c>
      <c r="P359" s="7">
        <f t="shared" si="153"/>
        <v>11790</v>
      </c>
      <c r="Q359" s="7">
        <f t="shared" si="153"/>
        <v>12255</v>
      </c>
      <c r="R359" s="7">
        <f t="shared" si="153"/>
        <v>12720</v>
      </c>
      <c r="S359" s="7">
        <f t="shared" si="153"/>
        <v>13185</v>
      </c>
      <c r="T359" s="7">
        <f t="shared" si="153"/>
        <v>13650</v>
      </c>
      <c r="U359" s="7">
        <f t="shared" si="153"/>
        <v>14115</v>
      </c>
      <c r="V359" s="7">
        <f t="shared" si="153"/>
        <v>14580</v>
      </c>
      <c r="W359" s="7">
        <f t="shared" si="153"/>
        <v>15045</v>
      </c>
      <c r="X359" s="7">
        <f t="shared" si="153"/>
        <v>15510</v>
      </c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</row>
    <row r="360" spans="2:34" ht="37.5" customHeight="1">
      <c r="B360" s="14" t="s">
        <v>213</v>
      </c>
      <c r="C360" s="15" t="s">
        <v>2</v>
      </c>
      <c r="D360" s="15">
        <v>7140</v>
      </c>
      <c r="E360" s="15">
        <f>D360+535</f>
        <v>7675</v>
      </c>
      <c r="F360" s="15">
        <f aca="true" t="shared" si="154" ref="F360:X360">E360+535</f>
        <v>8210</v>
      </c>
      <c r="G360" s="15">
        <f t="shared" si="154"/>
        <v>8745</v>
      </c>
      <c r="H360" s="15">
        <f t="shared" si="154"/>
        <v>9280</v>
      </c>
      <c r="I360" s="15">
        <f t="shared" si="154"/>
        <v>9815</v>
      </c>
      <c r="J360" s="15">
        <f t="shared" si="154"/>
        <v>10350</v>
      </c>
      <c r="K360" s="15">
        <f t="shared" si="154"/>
        <v>10885</v>
      </c>
      <c r="L360" s="15">
        <f t="shared" si="154"/>
        <v>11420</v>
      </c>
      <c r="M360" s="15">
        <f t="shared" si="154"/>
        <v>11955</v>
      </c>
      <c r="N360" s="15">
        <f t="shared" si="154"/>
        <v>12490</v>
      </c>
      <c r="O360" s="15">
        <f t="shared" si="154"/>
        <v>13025</v>
      </c>
      <c r="P360" s="15">
        <f t="shared" si="154"/>
        <v>13560</v>
      </c>
      <c r="Q360" s="15">
        <f t="shared" si="154"/>
        <v>14095</v>
      </c>
      <c r="R360" s="15">
        <f t="shared" si="154"/>
        <v>14630</v>
      </c>
      <c r="S360" s="15">
        <f t="shared" si="154"/>
        <v>15165</v>
      </c>
      <c r="T360" s="15">
        <f t="shared" si="154"/>
        <v>15700</v>
      </c>
      <c r="U360" s="15">
        <f t="shared" si="154"/>
        <v>16235</v>
      </c>
      <c r="V360" s="15">
        <f t="shared" si="154"/>
        <v>16770</v>
      </c>
      <c r="W360" s="15">
        <f t="shared" si="154"/>
        <v>17305</v>
      </c>
      <c r="X360" s="15">
        <f t="shared" si="154"/>
        <v>17840</v>
      </c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</row>
    <row r="361" spans="2:34" ht="37.5" customHeight="1">
      <c r="B361" s="14" t="s">
        <v>214</v>
      </c>
      <c r="C361" s="15" t="s">
        <v>3</v>
      </c>
      <c r="D361" s="15">
        <v>8210</v>
      </c>
      <c r="E361" s="15">
        <f>D361+615</f>
        <v>8825</v>
      </c>
      <c r="F361" s="15">
        <f aca="true" t="shared" si="155" ref="F361:X361">E361+615</f>
        <v>9440</v>
      </c>
      <c r="G361" s="15">
        <f t="shared" si="155"/>
        <v>10055</v>
      </c>
      <c r="H361" s="15">
        <f t="shared" si="155"/>
        <v>10670</v>
      </c>
      <c r="I361" s="15">
        <f t="shared" si="155"/>
        <v>11285</v>
      </c>
      <c r="J361" s="15">
        <f t="shared" si="155"/>
        <v>11900</v>
      </c>
      <c r="K361" s="15">
        <f t="shared" si="155"/>
        <v>12515</v>
      </c>
      <c r="L361" s="15">
        <f t="shared" si="155"/>
        <v>13130</v>
      </c>
      <c r="M361" s="15">
        <f t="shared" si="155"/>
        <v>13745</v>
      </c>
      <c r="N361" s="15">
        <f t="shared" si="155"/>
        <v>14360</v>
      </c>
      <c r="O361" s="15">
        <f t="shared" si="155"/>
        <v>14975</v>
      </c>
      <c r="P361" s="15">
        <f t="shared" si="155"/>
        <v>15590</v>
      </c>
      <c r="Q361" s="15">
        <f t="shared" si="155"/>
        <v>16205</v>
      </c>
      <c r="R361" s="15">
        <f t="shared" si="155"/>
        <v>16820</v>
      </c>
      <c r="S361" s="15">
        <f t="shared" si="155"/>
        <v>17435</v>
      </c>
      <c r="T361" s="15">
        <f t="shared" si="155"/>
        <v>18050</v>
      </c>
      <c r="U361" s="15">
        <f t="shared" si="155"/>
        <v>18665</v>
      </c>
      <c r="V361" s="15">
        <f t="shared" si="155"/>
        <v>19280</v>
      </c>
      <c r="W361" s="15">
        <f t="shared" si="155"/>
        <v>19895</v>
      </c>
      <c r="X361" s="15">
        <f t="shared" si="155"/>
        <v>20510</v>
      </c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</row>
    <row r="362" spans="2:34" ht="37.5" customHeight="1">
      <c r="B362" s="77" t="s">
        <v>305</v>
      </c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9"/>
    </row>
    <row r="363" spans="2:34" ht="37.5" customHeight="1">
      <c r="B363" s="80" t="s">
        <v>264</v>
      </c>
      <c r="C363" s="75" t="s">
        <v>27</v>
      </c>
      <c r="D363" s="77" t="s">
        <v>265</v>
      </c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9"/>
    </row>
    <row r="364" spans="2:34" ht="37.5" customHeight="1">
      <c r="B364" s="81"/>
      <c r="C364" s="76"/>
      <c r="D364" s="7">
        <v>0</v>
      </c>
      <c r="E364" s="7">
        <v>1</v>
      </c>
      <c r="F364" s="7">
        <v>2</v>
      </c>
      <c r="G364" s="7">
        <v>3</v>
      </c>
      <c r="H364" s="7">
        <v>4</v>
      </c>
      <c r="I364" s="7">
        <v>5</v>
      </c>
      <c r="J364" s="7">
        <v>6</v>
      </c>
      <c r="K364" s="7">
        <v>7</v>
      </c>
      <c r="L364" s="7">
        <v>8</v>
      </c>
      <c r="M364" s="7">
        <v>9</v>
      </c>
      <c r="N364" s="7">
        <v>10</v>
      </c>
      <c r="O364" s="7">
        <v>11</v>
      </c>
      <c r="P364" s="7">
        <v>12</v>
      </c>
      <c r="Q364" s="7">
        <v>13</v>
      </c>
      <c r="R364" s="7">
        <v>14</v>
      </c>
      <c r="S364" s="7">
        <v>15</v>
      </c>
      <c r="T364" s="7">
        <v>16</v>
      </c>
      <c r="U364" s="7">
        <v>17</v>
      </c>
      <c r="V364" s="7">
        <v>18</v>
      </c>
      <c r="W364" s="7">
        <v>19</v>
      </c>
      <c r="X364" s="7">
        <v>20</v>
      </c>
      <c r="Y364" s="7">
        <v>21</v>
      </c>
      <c r="Z364" s="7">
        <v>22</v>
      </c>
      <c r="AA364" s="7">
        <v>23</v>
      </c>
      <c r="AB364" s="7">
        <v>24</v>
      </c>
      <c r="AC364" s="7">
        <v>25</v>
      </c>
      <c r="AD364" s="7">
        <v>26</v>
      </c>
      <c r="AE364" s="7">
        <v>27</v>
      </c>
      <c r="AF364" s="7">
        <v>28</v>
      </c>
      <c r="AG364" s="7">
        <v>29</v>
      </c>
      <c r="AH364" s="6">
        <v>30</v>
      </c>
    </row>
    <row r="365" spans="2:34" ht="37.5" customHeight="1">
      <c r="B365" s="18" t="s">
        <v>215</v>
      </c>
      <c r="C365" s="7" t="s">
        <v>24</v>
      </c>
      <c r="D365" s="7">
        <v>1000</v>
      </c>
      <c r="E365" s="7">
        <f>D365+75</f>
        <v>1075</v>
      </c>
      <c r="F365" s="7">
        <f aca="true" t="shared" si="156" ref="F365:N365">E365+75</f>
        <v>1150</v>
      </c>
      <c r="G365" s="7">
        <f t="shared" si="156"/>
        <v>1225</v>
      </c>
      <c r="H365" s="7">
        <f t="shared" si="156"/>
        <v>1300</v>
      </c>
      <c r="I365" s="7">
        <f t="shared" si="156"/>
        <v>1375</v>
      </c>
      <c r="J365" s="7">
        <f t="shared" si="156"/>
        <v>1450</v>
      </c>
      <c r="K365" s="7">
        <f t="shared" si="156"/>
        <v>1525</v>
      </c>
      <c r="L365" s="7">
        <f t="shared" si="156"/>
        <v>1600</v>
      </c>
      <c r="M365" s="7">
        <f t="shared" si="156"/>
        <v>1675</v>
      </c>
      <c r="N365" s="7">
        <f t="shared" si="156"/>
        <v>1750</v>
      </c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</row>
    <row r="366" spans="2:34" ht="37.5" customHeight="1">
      <c r="B366" s="20" t="s">
        <v>216</v>
      </c>
      <c r="C366" s="12" t="s">
        <v>22</v>
      </c>
      <c r="D366" s="7">
        <v>1350</v>
      </c>
      <c r="E366" s="7">
        <f>D366+75</f>
        <v>1425</v>
      </c>
      <c r="F366" s="7">
        <f>E366+75</f>
        <v>1500</v>
      </c>
      <c r="G366" s="7">
        <f>F366+75</f>
        <v>1575</v>
      </c>
      <c r="H366" s="7">
        <v>1650</v>
      </c>
      <c r="I366" s="7">
        <f>H366+100</f>
        <v>1750</v>
      </c>
      <c r="J366" s="7">
        <f aca="true" t="shared" si="157" ref="J366:R366">I366+100</f>
        <v>1850</v>
      </c>
      <c r="K366" s="7">
        <f t="shared" si="157"/>
        <v>1950</v>
      </c>
      <c r="L366" s="7">
        <f t="shared" si="157"/>
        <v>2050</v>
      </c>
      <c r="M366" s="7">
        <f t="shared" si="157"/>
        <v>2150</v>
      </c>
      <c r="N366" s="7">
        <f t="shared" si="157"/>
        <v>2250</v>
      </c>
      <c r="O366" s="7">
        <f t="shared" si="157"/>
        <v>2350</v>
      </c>
      <c r="P366" s="7">
        <f t="shared" si="157"/>
        <v>2450</v>
      </c>
      <c r="Q366" s="7">
        <f t="shared" si="157"/>
        <v>2550</v>
      </c>
      <c r="R366" s="7">
        <f t="shared" si="157"/>
        <v>2650</v>
      </c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</row>
    <row r="367" spans="2:34" ht="37.5" customHeight="1">
      <c r="B367" s="18" t="s">
        <v>217</v>
      </c>
      <c r="C367" s="12" t="s">
        <v>19</v>
      </c>
      <c r="D367" s="7">
        <v>2100</v>
      </c>
      <c r="E367" s="7">
        <f>D367+150</f>
        <v>2250</v>
      </c>
      <c r="F367" s="7">
        <f aca="true" t="shared" si="158" ref="F367:N367">E367+150</f>
        <v>2400</v>
      </c>
      <c r="G367" s="7">
        <f t="shared" si="158"/>
        <v>2550</v>
      </c>
      <c r="H367" s="7">
        <f t="shared" si="158"/>
        <v>2700</v>
      </c>
      <c r="I367" s="7">
        <f t="shared" si="158"/>
        <v>2850</v>
      </c>
      <c r="J367" s="7">
        <f t="shared" si="158"/>
        <v>3000</v>
      </c>
      <c r="K367" s="7">
        <f t="shared" si="158"/>
        <v>3150</v>
      </c>
      <c r="L367" s="7">
        <f t="shared" si="158"/>
        <v>3300</v>
      </c>
      <c r="M367" s="7">
        <f t="shared" si="158"/>
        <v>3450</v>
      </c>
      <c r="N367" s="7">
        <f t="shared" si="158"/>
        <v>3600</v>
      </c>
      <c r="O367" s="7">
        <v>3600</v>
      </c>
      <c r="P367" s="7">
        <v>3600</v>
      </c>
      <c r="Q367" s="7">
        <v>3600</v>
      </c>
      <c r="R367" s="7">
        <v>3600</v>
      </c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</row>
    <row r="368" spans="2:34" ht="37.5" customHeight="1">
      <c r="B368" s="18" t="s">
        <v>13</v>
      </c>
      <c r="C368" s="7" t="s">
        <v>18</v>
      </c>
      <c r="D368" s="7">
        <f>D367*10/100</f>
        <v>210</v>
      </c>
      <c r="E368" s="7">
        <f aca="true" t="shared" si="159" ref="E368:N368">E367*10/100</f>
        <v>225</v>
      </c>
      <c r="F368" s="7">
        <f t="shared" si="159"/>
        <v>240</v>
      </c>
      <c r="G368" s="7">
        <f t="shared" si="159"/>
        <v>255</v>
      </c>
      <c r="H368" s="7">
        <f t="shared" si="159"/>
        <v>270</v>
      </c>
      <c r="I368" s="7">
        <f t="shared" si="159"/>
        <v>285</v>
      </c>
      <c r="J368" s="7">
        <f t="shared" si="159"/>
        <v>300</v>
      </c>
      <c r="K368" s="7">
        <f t="shared" si="159"/>
        <v>315</v>
      </c>
      <c r="L368" s="7">
        <f t="shared" si="159"/>
        <v>330</v>
      </c>
      <c r="M368" s="7">
        <f t="shared" si="159"/>
        <v>345</v>
      </c>
      <c r="N368" s="7">
        <f t="shared" si="159"/>
        <v>360</v>
      </c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</row>
    <row r="369" spans="2:34" ht="37.5" customHeight="1">
      <c r="B369" s="18" t="s">
        <v>13</v>
      </c>
      <c r="C369" s="7" t="s">
        <v>17</v>
      </c>
      <c r="D369" s="7">
        <f>D367*13.5/100</f>
        <v>283.5</v>
      </c>
      <c r="E369" s="7">
        <f aca="true" t="shared" si="160" ref="E369:N369">E367*13.5/100</f>
        <v>303.75</v>
      </c>
      <c r="F369" s="7">
        <f t="shared" si="160"/>
        <v>324</v>
      </c>
      <c r="G369" s="7">
        <f t="shared" si="160"/>
        <v>344.25</v>
      </c>
      <c r="H369" s="7">
        <f t="shared" si="160"/>
        <v>364.5</v>
      </c>
      <c r="I369" s="7">
        <f t="shared" si="160"/>
        <v>384.75</v>
      </c>
      <c r="J369" s="7">
        <f t="shared" si="160"/>
        <v>405</v>
      </c>
      <c r="K369" s="7">
        <f t="shared" si="160"/>
        <v>425.25</v>
      </c>
      <c r="L369" s="7">
        <f t="shared" si="160"/>
        <v>445.5</v>
      </c>
      <c r="M369" s="7">
        <f t="shared" si="160"/>
        <v>465.75</v>
      </c>
      <c r="N369" s="7">
        <f t="shared" si="160"/>
        <v>486</v>
      </c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</row>
    <row r="370" spans="2:34" ht="37.5" customHeight="1">
      <c r="B370" s="18" t="s">
        <v>218</v>
      </c>
      <c r="C370" s="7" t="s">
        <v>15</v>
      </c>
      <c r="D370" s="7">
        <v>2710</v>
      </c>
      <c r="E370" s="7">
        <f>D370+195</f>
        <v>2905</v>
      </c>
      <c r="F370" s="7">
        <f aca="true" t="shared" si="161" ref="F370:N370">E370+195</f>
        <v>3100</v>
      </c>
      <c r="G370" s="7">
        <f t="shared" si="161"/>
        <v>3295</v>
      </c>
      <c r="H370" s="7">
        <f t="shared" si="161"/>
        <v>3490</v>
      </c>
      <c r="I370" s="7">
        <f t="shared" si="161"/>
        <v>3685</v>
      </c>
      <c r="J370" s="7">
        <f t="shared" si="161"/>
        <v>3880</v>
      </c>
      <c r="K370" s="7">
        <f t="shared" si="161"/>
        <v>4075</v>
      </c>
      <c r="L370" s="7">
        <f t="shared" si="161"/>
        <v>4270</v>
      </c>
      <c r="M370" s="7">
        <f t="shared" si="161"/>
        <v>4465</v>
      </c>
      <c r="N370" s="7">
        <f t="shared" si="161"/>
        <v>4660</v>
      </c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</row>
    <row r="371" spans="2:34" ht="37.5" customHeight="1">
      <c r="B371" s="18" t="s">
        <v>13</v>
      </c>
      <c r="C371" s="21" t="s">
        <v>14</v>
      </c>
      <c r="D371" s="7">
        <v>57</v>
      </c>
      <c r="E371" s="7">
        <v>61</v>
      </c>
      <c r="F371" s="7">
        <v>65</v>
      </c>
      <c r="G371" s="7">
        <v>69</v>
      </c>
      <c r="H371" s="7">
        <v>73</v>
      </c>
      <c r="I371" s="7">
        <v>77</v>
      </c>
      <c r="J371" s="7">
        <v>81</v>
      </c>
      <c r="K371" s="7">
        <v>86</v>
      </c>
      <c r="L371" s="7">
        <v>90</v>
      </c>
      <c r="M371" s="7">
        <v>94</v>
      </c>
      <c r="N371" s="7">
        <v>98</v>
      </c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</row>
    <row r="372" spans="2:34" ht="37.5" customHeight="1">
      <c r="B372" s="18" t="s">
        <v>69</v>
      </c>
      <c r="C372" s="21" t="s">
        <v>70</v>
      </c>
      <c r="D372" s="7">
        <f>D370*10/100</f>
        <v>271</v>
      </c>
      <c r="E372" s="7">
        <f aca="true" t="shared" si="162" ref="E372:N372">E370*10/100</f>
        <v>290.5</v>
      </c>
      <c r="F372" s="7">
        <f t="shared" si="162"/>
        <v>310</v>
      </c>
      <c r="G372" s="7">
        <f t="shared" si="162"/>
        <v>329.5</v>
      </c>
      <c r="H372" s="7">
        <f t="shared" si="162"/>
        <v>349</v>
      </c>
      <c r="I372" s="7">
        <f t="shared" si="162"/>
        <v>368.5</v>
      </c>
      <c r="J372" s="7">
        <f t="shared" si="162"/>
        <v>388</v>
      </c>
      <c r="K372" s="7">
        <f t="shared" si="162"/>
        <v>407.5</v>
      </c>
      <c r="L372" s="7">
        <f t="shared" si="162"/>
        <v>427</v>
      </c>
      <c r="M372" s="7">
        <v>447</v>
      </c>
      <c r="N372" s="7">
        <f t="shared" si="162"/>
        <v>466</v>
      </c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</row>
    <row r="373" spans="2:34" ht="37.5" customHeight="1">
      <c r="B373" s="18" t="s">
        <v>306</v>
      </c>
      <c r="C373" s="7" t="s">
        <v>12</v>
      </c>
      <c r="D373" s="7">
        <v>3765</v>
      </c>
      <c r="E373" s="7">
        <f>D373+271</f>
        <v>4036</v>
      </c>
      <c r="F373" s="7">
        <f aca="true" t="shared" si="163" ref="F373:N373">E373+271</f>
        <v>4307</v>
      </c>
      <c r="G373" s="7">
        <f t="shared" si="163"/>
        <v>4578</v>
      </c>
      <c r="H373" s="7">
        <f t="shared" si="163"/>
        <v>4849</v>
      </c>
      <c r="I373" s="7">
        <f t="shared" si="163"/>
        <v>5120</v>
      </c>
      <c r="J373" s="7">
        <f t="shared" si="163"/>
        <v>5391</v>
      </c>
      <c r="K373" s="7">
        <f t="shared" si="163"/>
        <v>5662</v>
      </c>
      <c r="L373" s="7">
        <f t="shared" si="163"/>
        <v>5933</v>
      </c>
      <c r="M373" s="7">
        <f t="shared" si="163"/>
        <v>6204</v>
      </c>
      <c r="N373" s="7">
        <f t="shared" si="163"/>
        <v>6475</v>
      </c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</row>
    <row r="374" spans="2:34" ht="37.5" customHeight="1">
      <c r="B374" s="18" t="s">
        <v>220</v>
      </c>
      <c r="C374" s="7" t="s">
        <v>7</v>
      </c>
      <c r="D374" s="7">
        <v>5085</v>
      </c>
      <c r="E374" s="7">
        <v>5085</v>
      </c>
      <c r="F374" s="7">
        <v>5451</v>
      </c>
      <c r="G374" s="7">
        <v>5817</v>
      </c>
      <c r="H374" s="7">
        <v>6183</v>
      </c>
      <c r="I374" s="7">
        <v>6183</v>
      </c>
      <c r="J374" s="7">
        <v>6549</v>
      </c>
      <c r="K374" s="7">
        <v>6915</v>
      </c>
      <c r="L374" s="7">
        <v>7281</v>
      </c>
      <c r="M374" s="7">
        <v>7647</v>
      </c>
      <c r="N374" s="7">
        <v>8013</v>
      </c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</row>
    <row r="375" spans="2:34" ht="37.5" customHeight="1">
      <c r="B375" s="18" t="s">
        <v>221</v>
      </c>
      <c r="C375" s="7" t="s">
        <v>204</v>
      </c>
      <c r="D375" s="7">
        <v>5085</v>
      </c>
      <c r="E375" s="7">
        <f>D375+366</f>
        <v>5451</v>
      </c>
      <c r="F375" s="7">
        <f aca="true" t="shared" si="164" ref="F375:X375">E375+366</f>
        <v>5817</v>
      </c>
      <c r="G375" s="7">
        <f t="shared" si="164"/>
        <v>6183</v>
      </c>
      <c r="H375" s="7">
        <f t="shared" si="164"/>
        <v>6549</v>
      </c>
      <c r="I375" s="7">
        <f t="shared" si="164"/>
        <v>6915</v>
      </c>
      <c r="J375" s="7">
        <f t="shared" si="164"/>
        <v>7281</v>
      </c>
      <c r="K375" s="7">
        <f t="shared" si="164"/>
        <v>7647</v>
      </c>
      <c r="L375" s="7">
        <f t="shared" si="164"/>
        <v>8013</v>
      </c>
      <c r="M375" s="7">
        <f t="shared" si="164"/>
        <v>8379</v>
      </c>
      <c r="N375" s="7">
        <f t="shared" si="164"/>
        <v>8745</v>
      </c>
      <c r="O375" s="7">
        <f t="shared" si="164"/>
        <v>9111</v>
      </c>
      <c r="P375" s="7">
        <f t="shared" si="164"/>
        <v>9477</v>
      </c>
      <c r="Q375" s="7">
        <f t="shared" si="164"/>
        <v>9843</v>
      </c>
      <c r="R375" s="7">
        <f t="shared" si="164"/>
        <v>10209</v>
      </c>
      <c r="S375" s="7">
        <f t="shared" si="164"/>
        <v>10575</v>
      </c>
      <c r="T375" s="7">
        <f t="shared" si="164"/>
        <v>10941</v>
      </c>
      <c r="U375" s="7">
        <f t="shared" si="164"/>
        <v>11307</v>
      </c>
      <c r="V375" s="7">
        <f t="shared" si="164"/>
        <v>11673</v>
      </c>
      <c r="W375" s="7">
        <f t="shared" si="164"/>
        <v>12039</v>
      </c>
      <c r="X375" s="7">
        <f t="shared" si="164"/>
        <v>12405</v>
      </c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</row>
    <row r="376" spans="2:34" ht="37.5" customHeight="1">
      <c r="B376" s="18" t="s">
        <v>222</v>
      </c>
      <c r="C376" s="7" t="s">
        <v>5</v>
      </c>
      <c r="D376" s="7">
        <v>8135</v>
      </c>
      <c r="E376" s="7">
        <f>D376+585</f>
        <v>8720</v>
      </c>
      <c r="F376" s="7">
        <f aca="true" t="shared" si="165" ref="F376:X376">E376+585</f>
        <v>9305</v>
      </c>
      <c r="G376" s="7">
        <f t="shared" si="165"/>
        <v>9890</v>
      </c>
      <c r="H376" s="7">
        <f t="shared" si="165"/>
        <v>10475</v>
      </c>
      <c r="I376" s="7">
        <f t="shared" si="165"/>
        <v>11060</v>
      </c>
      <c r="J376" s="7">
        <f t="shared" si="165"/>
        <v>11645</v>
      </c>
      <c r="K376" s="7">
        <f t="shared" si="165"/>
        <v>12230</v>
      </c>
      <c r="L376" s="7">
        <f t="shared" si="165"/>
        <v>12815</v>
      </c>
      <c r="M376" s="7">
        <f t="shared" si="165"/>
        <v>13400</v>
      </c>
      <c r="N376" s="7">
        <f t="shared" si="165"/>
        <v>13985</v>
      </c>
      <c r="O376" s="7">
        <f t="shared" si="165"/>
        <v>14570</v>
      </c>
      <c r="P376" s="7">
        <f t="shared" si="165"/>
        <v>15155</v>
      </c>
      <c r="Q376" s="7">
        <f t="shared" si="165"/>
        <v>15740</v>
      </c>
      <c r="R376" s="7">
        <f t="shared" si="165"/>
        <v>16325</v>
      </c>
      <c r="S376" s="7">
        <f t="shared" si="165"/>
        <v>16910</v>
      </c>
      <c r="T376" s="7">
        <f t="shared" si="165"/>
        <v>17495</v>
      </c>
      <c r="U376" s="7">
        <f t="shared" si="165"/>
        <v>18080</v>
      </c>
      <c r="V376" s="7">
        <f t="shared" si="165"/>
        <v>18665</v>
      </c>
      <c r="W376" s="7">
        <f t="shared" si="165"/>
        <v>19250</v>
      </c>
      <c r="X376" s="7">
        <f t="shared" si="165"/>
        <v>19835</v>
      </c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</row>
    <row r="377" spans="2:34" ht="37.5" customHeight="1">
      <c r="B377" s="14" t="s">
        <v>223</v>
      </c>
      <c r="C377" s="15" t="s">
        <v>2</v>
      </c>
      <c r="D377" s="15">
        <v>9355</v>
      </c>
      <c r="E377" s="15">
        <f>D377+675</f>
        <v>10030</v>
      </c>
      <c r="F377" s="15">
        <f aca="true" t="shared" si="166" ref="F377:X377">E377+675</f>
        <v>10705</v>
      </c>
      <c r="G377" s="15">
        <f t="shared" si="166"/>
        <v>11380</v>
      </c>
      <c r="H377" s="15">
        <f t="shared" si="166"/>
        <v>12055</v>
      </c>
      <c r="I377" s="15">
        <f t="shared" si="166"/>
        <v>12730</v>
      </c>
      <c r="J377" s="15">
        <f t="shared" si="166"/>
        <v>13405</v>
      </c>
      <c r="K377" s="15">
        <f t="shared" si="166"/>
        <v>14080</v>
      </c>
      <c r="L377" s="15">
        <f t="shared" si="166"/>
        <v>14755</v>
      </c>
      <c r="M377" s="15">
        <f t="shared" si="166"/>
        <v>15430</v>
      </c>
      <c r="N377" s="15">
        <f t="shared" si="166"/>
        <v>16105</v>
      </c>
      <c r="O377" s="15">
        <f t="shared" si="166"/>
        <v>16780</v>
      </c>
      <c r="P377" s="15">
        <f t="shared" si="166"/>
        <v>17455</v>
      </c>
      <c r="Q377" s="15">
        <f t="shared" si="166"/>
        <v>18130</v>
      </c>
      <c r="R377" s="15">
        <f t="shared" si="166"/>
        <v>18805</v>
      </c>
      <c r="S377" s="15">
        <f t="shared" si="166"/>
        <v>19480</v>
      </c>
      <c r="T377" s="15">
        <f t="shared" si="166"/>
        <v>20155</v>
      </c>
      <c r="U377" s="15">
        <f t="shared" si="166"/>
        <v>20830</v>
      </c>
      <c r="V377" s="15">
        <f t="shared" si="166"/>
        <v>21505</v>
      </c>
      <c r="W377" s="15">
        <f t="shared" si="166"/>
        <v>22180</v>
      </c>
      <c r="X377" s="15">
        <f t="shared" si="166"/>
        <v>22855</v>
      </c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</row>
    <row r="378" spans="2:34" ht="37.5" customHeight="1">
      <c r="B378" s="14" t="s">
        <v>224</v>
      </c>
      <c r="C378" s="15" t="s">
        <v>3</v>
      </c>
      <c r="D378" s="15">
        <v>10760</v>
      </c>
      <c r="E378" s="15">
        <f>D378+775</f>
        <v>11535</v>
      </c>
      <c r="F378" s="15">
        <f aca="true" t="shared" si="167" ref="F378:X378">E378+775</f>
        <v>12310</v>
      </c>
      <c r="G378" s="15">
        <f t="shared" si="167"/>
        <v>13085</v>
      </c>
      <c r="H378" s="15">
        <f t="shared" si="167"/>
        <v>13860</v>
      </c>
      <c r="I378" s="15">
        <f t="shared" si="167"/>
        <v>14635</v>
      </c>
      <c r="J378" s="15">
        <f t="shared" si="167"/>
        <v>15410</v>
      </c>
      <c r="K378" s="15">
        <f t="shared" si="167"/>
        <v>16185</v>
      </c>
      <c r="L378" s="15">
        <f t="shared" si="167"/>
        <v>16960</v>
      </c>
      <c r="M378" s="15">
        <f t="shared" si="167"/>
        <v>17735</v>
      </c>
      <c r="N378" s="15">
        <f t="shared" si="167"/>
        <v>18510</v>
      </c>
      <c r="O378" s="15">
        <f t="shared" si="167"/>
        <v>19285</v>
      </c>
      <c r="P378" s="15">
        <f t="shared" si="167"/>
        <v>20060</v>
      </c>
      <c r="Q378" s="15">
        <f t="shared" si="167"/>
        <v>20835</v>
      </c>
      <c r="R378" s="15">
        <f t="shared" si="167"/>
        <v>21610</v>
      </c>
      <c r="S378" s="15">
        <f t="shared" si="167"/>
        <v>22385</v>
      </c>
      <c r="T378" s="15">
        <f t="shared" si="167"/>
        <v>23160</v>
      </c>
      <c r="U378" s="15">
        <f t="shared" si="167"/>
        <v>23935</v>
      </c>
      <c r="V378" s="15">
        <f t="shared" si="167"/>
        <v>24710</v>
      </c>
      <c r="W378" s="15">
        <f t="shared" si="167"/>
        <v>25485</v>
      </c>
      <c r="X378" s="15">
        <f t="shared" si="167"/>
        <v>26260</v>
      </c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</row>
    <row r="379" spans="2:34" ht="37.5" customHeight="1">
      <c r="B379" s="77" t="s">
        <v>307</v>
      </c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9"/>
    </row>
    <row r="380" spans="2:34" ht="37.5" customHeight="1">
      <c r="B380" s="80" t="s">
        <v>264</v>
      </c>
      <c r="C380" s="75" t="s">
        <v>27</v>
      </c>
      <c r="D380" s="77" t="s">
        <v>265</v>
      </c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9"/>
    </row>
    <row r="381" spans="2:34" ht="37.5" customHeight="1">
      <c r="B381" s="81"/>
      <c r="C381" s="76"/>
      <c r="D381" s="7">
        <v>0</v>
      </c>
      <c r="E381" s="7">
        <v>1</v>
      </c>
      <c r="F381" s="7">
        <v>2</v>
      </c>
      <c r="G381" s="7">
        <v>3</v>
      </c>
      <c r="H381" s="7">
        <v>4</v>
      </c>
      <c r="I381" s="7">
        <v>5</v>
      </c>
      <c r="J381" s="7">
        <v>6</v>
      </c>
      <c r="K381" s="7">
        <v>7</v>
      </c>
      <c r="L381" s="7">
        <v>8</v>
      </c>
      <c r="M381" s="7">
        <v>9</v>
      </c>
      <c r="N381" s="7">
        <v>10</v>
      </c>
      <c r="O381" s="7">
        <v>11</v>
      </c>
      <c r="P381" s="7">
        <v>12</v>
      </c>
      <c r="Q381" s="7">
        <v>13</v>
      </c>
      <c r="R381" s="7">
        <v>14</v>
      </c>
      <c r="S381" s="7">
        <v>15</v>
      </c>
      <c r="T381" s="7">
        <v>16</v>
      </c>
      <c r="U381" s="7">
        <v>17</v>
      </c>
      <c r="V381" s="7">
        <v>18</v>
      </c>
      <c r="W381" s="7">
        <v>19</v>
      </c>
      <c r="X381" s="7">
        <v>20</v>
      </c>
      <c r="Y381" s="7">
        <v>21</v>
      </c>
      <c r="Z381" s="7">
        <v>22</v>
      </c>
      <c r="AA381" s="7">
        <v>23</v>
      </c>
      <c r="AB381" s="7">
        <v>24</v>
      </c>
      <c r="AC381" s="7">
        <v>25</v>
      </c>
      <c r="AD381" s="7">
        <v>26</v>
      </c>
      <c r="AE381" s="7">
        <v>27</v>
      </c>
      <c r="AF381" s="7">
        <v>28</v>
      </c>
      <c r="AG381" s="7">
        <v>29</v>
      </c>
      <c r="AH381" s="6">
        <v>30</v>
      </c>
    </row>
    <row r="382" spans="2:34" ht="37.5" customHeight="1">
      <c r="B382" s="18" t="s">
        <v>225</v>
      </c>
      <c r="C382" s="7" t="s">
        <v>24</v>
      </c>
      <c r="D382" s="7">
        <v>1800</v>
      </c>
      <c r="E382" s="7">
        <f>D382+80</f>
        <v>1880</v>
      </c>
      <c r="F382" s="7">
        <f>E382+80</f>
        <v>1960</v>
      </c>
      <c r="G382" s="7">
        <f>F382+80</f>
        <v>2040</v>
      </c>
      <c r="H382" s="7">
        <f>G382+80</f>
        <v>2120</v>
      </c>
      <c r="I382" s="7">
        <f>H382+80</f>
        <v>2200</v>
      </c>
      <c r="J382" s="8"/>
      <c r="K382" s="8"/>
      <c r="L382" s="8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</row>
    <row r="383" spans="2:34" ht="37.5" customHeight="1">
      <c r="B383" s="20" t="s">
        <v>226</v>
      </c>
      <c r="C383" s="12" t="s">
        <v>22</v>
      </c>
      <c r="D383" s="7">
        <v>2250</v>
      </c>
      <c r="E383" s="7">
        <f>D383+100</f>
        <v>2350</v>
      </c>
      <c r="F383" s="7">
        <f aca="true" t="shared" si="168" ref="F383:L383">E383+100</f>
        <v>2450</v>
      </c>
      <c r="G383" s="7">
        <f t="shared" si="168"/>
        <v>2550</v>
      </c>
      <c r="H383" s="7">
        <f t="shared" si="168"/>
        <v>2650</v>
      </c>
      <c r="I383" s="7">
        <f t="shared" si="168"/>
        <v>2750</v>
      </c>
      <c r="J383" s="7">
        <f t="shared" si="168"/>
        <v>2850</v>
      </c>
      <c r="K383" s="7">
        <f t="shared" si="168"/>
        <v>2950</v>
      </c>
      <c r="L383" s="7">
        <f t="shared" si="168"/>
        <v>3050</v>
      </c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</row>
    <row r="384" spans="2:34" ht="37.5" customHeight="1">
      <c r="B384" s="18" t="s">
        <v>227</v>
      </c>
      <c r="C384" s="12" t="s">
        <v>19</v>
      </c>
      <c r="D384" s="7">
        <v>3200</v>
      </c>
      <c r="E384" s="7">
        <f>D384+160</f>
        <v>3360</v>
      </c>
      <c r="F384" s="7">
        <f aca="true" t="shared" si="169" ref="F384:L384">E384+160</f>
        <v>3520</v>
      </c>
      <c r="G384" s="7">
        <f t="shared" si="169"/>
        <v>3680</v>
      </c>
      <c r="H384" s="7">
        <f t="shared" si="169"/>
        <v>3840</v>
      </c>
      <c r="I384" s="7">
        <f t="shared" si="169"/>
        <v>4000</v>
      </c>
      <c r="J384" s="7">
        <f t="shared" si="169"/>
        <v>4160</v>
      </c>
      <c r="K384" s="7">
        <f t="shared" si="169"/>
        <v>4320</v>
      </c>
      <c r="L384" s="7">
        <f t="shared" si="169"/>
        <v>4480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</row>
    <row r="385" spans="2:34" ht="37.5" customHeight="1">
      <c r="B385" s="18" t="s">
        <v>13</v>
      </c>
      <c r="C385" s="7" t="s">
        <v>18</v>
      </c>
      <c r="D385" s="7">
        <f aca="true" t="shared" si="170" ref="D385:L385">D384*10/100</f>
        <v>320</v>
      </c>
      <c r="E385" s="7">
        <f t="shared" si="170"/>
        <v>336</v>
      </c>
      <c r="F385" s="7">
        <f t="shared" si="170"/>
        <v>352</v>
      </c>
      <c r="G385" s="7">
        <f t="shared" si="170"/>
        <v>368</v>
      </c>
      <c r="H385" s="7">
        <f t="shared" si="170"/>
        <v>384</v>
      </c>
      <c r="I385" s="7">
        <f t="shared" si="170"/>
        <v>400</v>
      </c>
      <c r="J385" s="7">
        <f t="shared" si="170"/>
        <v>416</v>
      </c>
      <c r="K385" s="7">
        <f t="shared" si="170"/>
        <v>432</v>
      </c>
      <c r="L385" s="7">
        <f t="shared" si="170"/>
        <v>448</v>
      </c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</row>
    <row r="386" spans="2:34" ht="37.5" customHeight="1">
      <c r="B386" s="18" t="s">
        <v>13</v>
      </c>
      <c r="C386" s="7" t="s">
        <v>17</v>
      </c>
      <c r="D386" s="7">
        <f>D384*13.5/100</f>
        <v>432</v>
      </c>
      <c r="E386" s="7">
        <f>E384*13.5/100</f>
        <v>453.6</v>
      </c>
      <c r="F386" s="7">
        <f>F384*13.5/100</f>
        <v>475.2</v>
      </c>
      <c r="G386" s="7">
        <f>G384*13.5/100</f>
        <v>496.8</v>
      </c>
      <c r="H386" s="7">
        <v>518</v>
      </c>
      <c r="I386" s="7">
        <f>I384*13.5/100</f>
        <v>540</v>
      </c>
      <c r="J386" s="7">
        <v>562</v>
      </c>
      <c r="K386" s="7">
        <v>583</v>
      </c>
      <c r="L386" s="7">
        <v>605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</row>
    <row r="387" spans="2:34" ht="37.5" customHeight="1">
      <c r="B387" s="18" t="s">
        <v>228</v>
      </c>
      <c r="C387" s="7" t="s">
        <v>15</v>
      </c>
      <c r="D387" s="7">
        <v>4130</v>
      </c>
      <c r="E387" s="7">
        <f>D387+205</f>
        <v>4335</v>
      </c>
      <c r="F387" s="7">
        <f aca="true" t="shared" si="171" ref="F387:L387">E387+205</f>
        <v>4540</v>
      </c>
      <c r="G387" s="7">
        <f t="shared" si="171"/>
        <v>4745</v>
      </c>
      <c r="H387" s="7">
        <f t="shared" si="171"/>
        <v>4950</v>
      </c>
      <c r="I387" s="7">
        <f t="shared" si="171"/>
        <v>5155</v>
      </c>
      <c r="J387" s="7">
        <f t="shared" si="171"/>
        <v>5360</v>
      </c>
      <c r="K387" s="7">
        <f t="shared" si="171"/>
        <v>5565</v>
      </c>
      <c r="L387" s="7">
        <f t="shared" si="171"/>
        <v>5770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</row>
    <row r="388" spans="2:34" ht="37.5" customHeight="1">
      <c r="B388" s="18" t="s">
        <v>13</v>
      </c>
      <c r="C388" s="21" t="s">
        <v>14</v>
      </c>
      <c r="D388" s="7">
        <v>87</v>
      </c>
      <c r="E388" s="7">
        <v>91</v>
      </c>
      <c r="F388" s="7">
        <v>95</v>
      </c>
      <c r="G388" s="7">
        <v>100</v>
      </c>
      <c r="H388" s="7">
        <v>104</v>
      </c>
      <c r="I388" s="7">
        <v>108</v>
      </c>
      <c r="J388" s="7">
        <v>113</v>
      </c>
      <c r="K388" s="7">
        <v>117</v>
      </c>
      <c r="L388" s="7">
        <v>121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</row>
    <row r="389" spans="2:34" ht="37.5" customHeight="1">
      <c r="B389" s="18" t="s">
        <v>69</v>
      </c>
      <c r="C389" s="21" t="s">
        <v>70</v>
      </c>
      <c r="D389" s="7">
        <f>D387*10/100</f>
        <v>413</v>
      </c>
      <c r="E389" s="7">
        <f aca="true" t="shared" si="172" ref="E389:J389">E387*10/100</f>
        <v>433.5</v>
      </c>
      <c r="F389" s="7">
        <f t="shared" si="172"/>
        <v>454</v>
      </c>
      <c r="G389" s="7">
        <f t="shared" si="172"/>
        <v>474.5</v>
      </c>
      <c r="H389" s="7">
        <f t="shared" si="172"/>
        <v>495</v>
      </c>
      <c r="I389" s="7">
        <v>516</v>
      </c>
      <c r="J389" s="7">
        <f t="shared" si="172"/>
        <v>536</v>
      </c>
      <c r="K389" s="7">
        <v>557</v>
      </c>
      <c r="L389" s="7">
        <v>577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</row>
    <row r="390" spans="2:34" ht="37.5" customHeight="1">
      <c r="B390" s="18" t="s">
        <v>308</v>
      </c>
      <c r="C390" s="7" t="s">
        <v>12</v>
      </c>
      <c r="D390" s="7">
        <v>5740</v>
      </c>
      <c r="E390" s="7">
        <f>D390+285</f>
        <v>6025</v>
      </c>
      <c r="F390" s="7">
        <f aca="true" t="shared" si="173" ref="F390:N390">E390+285</f>
        <v>6310</v>
      </c>
      <c r="G390" s="7">
        <f t="shared" si="173"/>
        <v>6595</v>
      </c>
      <c r="H390" s="7">
        <f t="shared" si="173"/>
        <v>6880</v>
      </c>
      <c r="I390" s="7">
        <f t="shared" si="173"/>
        <v>7165</v>
      </c>
      <c r="J390" s="7">
        <f t="shared" si="173"/>
        <v>7450</v>
      </c>
      <c r="K390" s="7">
        <f t="shared" si="173"/>
        <v>7735</v>
      </c>
      <c r="L390" s="7">
        <f t="shared" si="173"/>
        <v>8020</v>
      </c>
      <c r="M390" s="7">
        <f t="shared" si="173"/>
        <v>8305</v>
      </c>
      <c r="N390" s="7">
        <f t="shared" si="173"/>
        <v>8590</v>
      </c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</row>
    <row r="391" spans="2:34" ht="37.5" customHeight="1">
      <c r="B391" s="18" t="s">
        <v>230</v>
      </c>
      <c r="C391" s="7" t="s">
        <v>7</v>
      </c>
      <c r="D391" s="7">
        <v>7750</v>
      </c>
      <c r="E391" s="7">
        <v>7750</v>
      </c>
      <c r="F391" s="7">
        <v>7750</v>
      </c>
      <c r="G391" s="7">
        <v>8135</v>
      </c>
      <c r="H391" s="7">
        <v>8520</v>
      </c>
      <c r="I391" s="7">
        <v>8905</v>
      </c>
      <c r="J391" s="7">
        <v>9290</v>
      </c>
      <c r="K391" s="7">
        <v>9290</v>
      </c>
      <c r="L391" s="7">
        <v>9675</v>
      </c>
      <c r="M391" s="7">
        <v>10060</v>
      </c>
      <c r="N391" s="7">
        <v>10060</v>
      </c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</row>
    <row r="392" spans="2:34" ht="37.5" customHeight="1">
      <c r="B392" s="18" t="s">
        <v>231</v>
      </c>
      <c r="C392" s="7" t="s">
        <v>204</v>
      </c>
      <c r="D392" s="7">
        <v>7750</v>
      </c>
      <c r="E392" s="7">
        <f>D392+385</f>
        <v>8135</v>
      </c>
      <c r="F392" s="7">
        <f aca="true" t="shared" si="174" ref="F392:X392">E392+385</f>
        <v>8520</v>
      </c>
      <c r="G392" s="7">
        <f t="shared" si="174"/>
        <v>8905</v>
      </c>
      <c r="H392" s="7">
        <f t="shared" si="174"/>
        <v>9290</v>
      </c>
      <c r="I392" s="7">
        <f t="shared" si="174"/>
        <v>9675</v>
      </c>
      <c r="J392" s="7">
        <f t="shared" si="174"/>
        <v>10060</v>
      </c>
      <c r="K392" s="7">
        <f t="shared" si="174"/>
        <v>10445</v>
      </c>
      <c r="L392" s="7">
        <f t="shared" si="174"/>
        <v>10830</v>
      </c>
      <c r="M392" s="7">
        <f t="shared" si="174"/>
        <v>11215</v>
      </c>
      <c r="N392" s="7">
        <f t="shared" si="174"/>
        <v>11600</v>
      </c>
      <c r="O392" s="7">
        <f t="shared" si="174"/>
        <v>11985</v>
      </c>
      <c r="P392" s="7">
        <f t="shared" si="174"/>
        <v>12370</v>
      </c>
      <c r="Q392" s="7">
        <f t="shared" si="174"/>
        <v>12755</v>
      </c>
      <c r="R392" s="7">
        <f t="shared" si="174"/>
        <v>13140</v>
      </c>
      <c r="S392" s="7">
        <f t="shared" si="174"/>
        <v>13525</v>
      </c>
      <c r="T392" s="7">
        <f t="shared" si="174"/>
        <v>13910</v>
      </c>
      <c r="U392" s="7">
        <f t="shared" si="174"/>
        <v>14295</v>
      </c>
      <c r="V392" s="7">
        <f t="shared" si="174"/>
        <v>14680</v>
      </c>
      <c r="W392" s="7">
        <f t="shared" si="174"/>
        <v>15065</v>
      </c>
      <c r="X392" s="7">
        <f t="shared" si="174"/>
        <v>15450</v>
      </c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2:34" ht="37.5" customHeight="1">
      <c r="B393" s="18" t="s">
        <v>232</v>
      </c>
      <c r="C393" s="7" t="s">
        <v>5</v>
      </c>
      <c r="D393" s="7">
        <v>12400</v>
      </c>
      <c r="E393" s="7">
        <f>D393+615</f>
        <v>13015</v>
      </c>
      <c r="F393" s="7">
        <f aca="true" t="shared" si="175" ref="F393:X393">E393+615</f>
        <v>13630</v>
      </c>
      <c r="G393" s="7">
        <f t="shared" si="175"/>
        <v>14245</v>
      </c>
      <c r="H393" s="7">
        <f t="shared" si="175"/>
        <v>14860</v>
      </c>
      <c r="I393" s="7">
        <f t="shared" si="175"/>
        <v>15475</v>
      </c>
      <c r="J393" s="7">
        <f t="shared" si="175"/>
        <v>16090</v>
      </c>
      <c r="K393" s="7">
        <f t="shared" si="175"/>
        <v>16705</v>
      </c>
      <c r="L393" s="7">
        <f t="shared" si="175"/>
        <v>17320</v>
      </c>
      <c r="M393" s="7">
        <f t="shared" si="175"/>
        <v>17935</v>
      </c>
      <c r="N393" s="7">
        <f t="shared" si="175"/>
        <v>18550</v>
      </c>
      <c r="O393" s="7">
        <f t="shared" si="175"/>
        <v>19165</v>
      </c>
      <c r="P393" s="7">
        <f t="shared" si="175"/>
        <v>19780</v>
      </c>
      <c r="Q393" s="7">
        <f t="shared" si="175"/>
        <v>20395</v>
      </c>
      <c r="R393" s="7">
        <f t="shared" si="175"/>
        <v>21010</v>
      </c>
      <c r="S393" s="7">
        <f t="shared" si="175"/>
        <v>21625</v>
      </c>
      <c r="T393" s="7">
        <f t="shared" si="175"/>
        <v>22240</v>
      </c>
      <c r="U393" s="7">
        <f t="shared" si="175"/>
        <v>22855</v>
      </c>
      <c r="V393" s="7">
        <f t="shared" si="175"/>
        <v>23470</v>
      </c>
      <c r="W393" s="7">
        <f t="shared" si="175"/>
        <v>24085</v>
      </c>
      <c r="X393" s="7">
        <f t="shared" si="175"/>
        <v>24700</v>
      </c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2:34" ht="37.5" customHeight="1">
      <c r="B394" s="14" t="s">
        <v>233</v>
      </c>
      <c r="C394" s="15" t="s">
        <v>2</v>
      </c>
      <c r="D394" s="15">
        <v>14260</v>
      </c>
      <c r="E394" s="15">
        <f>D394+705</f>
        <v>14965</v>
      </c>
      <c r="F394" s="15">
        <f aca="true" t="shared" si="176" ref="F394:X394">E394+705</f>
        <v>15670</v>
      </c>
      <c r="G394" s="15">
        <f t="shared" si="176"/>
        <v>16375</v>
      </c>
      <c r="H394" s="15">
        <f t="shared" si="176"/>
        <v>17080</v>
      </c>
      <c r="I394" s="15">
        <f t="shared" si="176"/>
        <v>17785</v>
      </c>
      <c r="J394" s="15">
        <f t="shared" si="176"/>
        <v>18490</v>
      </c>
      <c r="K394" s="15">
        <f t="shared" si="176"/>
        <v>19195</v>
      </c>
      <c r="L394" s="15">
        <f t="shared" si="176"/>
        <v>19900</v>
      </c>
      <c r="M394" s="15">
        <f t="shared" si="176"/>
        <v>20605</v>
      </c>
      <c r="N394" s="15">
        <f t="shared" si="176"/>
        <v>21310</v>
      </c>
      <c r="O394" s="15">
        <f t="shared" si="176"/>
        <v>22015</v>
      </c>
      <c r="P394" s="15">
        <f t="shared" si="176"/>
        <v>22720</v>
      </c>
      <c r="Q394" s="15">
        <f t="shared" si="176"/>
        <v>23425</v>
      </c>
      <c r="R394" s="15">
        <f t="shared" si="176"/>
        <v>24130</v>
      </c>
      <c r="S394" s="15">
        <f t="shared" si="176"/>
        <v>24835</v>
      </c>
      <c r="T394" s="15">
        <f t="shared" si="176"/>
        <v>25540</v>
      </c>
      <c r="U394" s="15">
        <f t="shared" si="176"/>
        <v>26245</v>
      </c>
      <c r="V394" s="15">
        <f t="shared" si="176"/>
        <v>26950</v>
      </c>
      <c r="W394" s="15">
        <f t="shared" si="176"/>
        <v>27655</v>
      </c>
      <c r="X394" s="15">
        <f t="shared" si="176"/>
        <v>28360</v>
      </c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2:34" ht="37.5" customHeight="1">
      <c r="B395" s="14" t="s">
        <v>234</v>
      </c>
      <c r="C395" s="15" t="s">
        <v>3</v>
      </c>
      <c r="D395" s="15">
        <v>16400</v>
      </c>
      <c r="E395" s="15">
        <f>D395+810</f>
        <v>17210</v>
      </c>
      <c r="F395" s="15">
        <f aca="true" t="shared" si="177" ref="F395:X395">E395+810</f>
        <v>18020</v>
      </c>
      <c r="G395" s="15">
        <f t="shared" si="177"/>
        <v>18830</v>
      </c>
      <c r="H395" s="15">
        <f t="shared" si="177"/>
        <v>19640</v>
      </c>
      <c r="I395" s="15">
        <f t="shared" si="177"/>
        <v>20450</v>
      </c>
      <c r="J395" s="15">
        <f t="shared" si="177"/>
        <v>21260</v>
      </c>
      <c r="K395" s="15">
        <f t="shared" si="177"/>
        <v>22070</v>
      </c>
      <c r="L395" s="15">
        <f t="shared" si="177"/>
        <v>22880</v>
      </c>
      <c r="M395" s="15">
        <f t="shared" si="177"/>
        <v>23690</v>
      </c>
      <c r="N395" s="15">
        <f t="shared" si="177"/>
        <v>24500</v>
      </c>
      <c r="O395" s="15">
        <f t="shared" si="177"/>
        <v>25310</v>
      </c>
      <c r="P395" s="15">
        <f t="shared" si="177"/>
        <v>26120</v>
      </c>
      <c r="Q395" s="15">
        <f t="shared" si="177"/>
        <v>26930</v>
      </c>
      <c r="R395" s="15">
        <f t="shared" si="177"/>
        <v>27740</v>
      </c>
      <c r="S395" s="15">
        <f t="shared" si="177"/>
        <v>28550</v>
      </c>
      <c r="T395" s="15">
        <f t="shared" si="177"/>
        <v>29360</v>
      </c>
      <c r="U395" s="15">
        <f t="shared" si="177"/>
        <v>30170</v>
      </c>
      <c r="V395" s="15">
        <f t="shared" si="177"/>
        <v>30980</v>
      </c>
      <c r="W395" s="15">
        <f t="shared" si="177"/>
        <v>31790</v>
      </c>
      <c r="X395" s="15">
        <f t="shared" si="177"/>
        <v>32600</v>
      </c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2:34" ht="37.5" customHeight="1">
      <c r="B396" s="77" t="s">
        <v>309</v>
      </c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9"/>
    </row>
    <row r="397" spans="2:34" ht="37.5" customHeight="1">
      <c r="B397" s="80" t="s">
        <v>264</v>
      </c>
      <c r="C397" s="75" t="s">
        <v>27</v>
      </c>
      <c r="D397" s="77" t="s">
        <v>265</v>
      </c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9"/>
    </row>
    <row r="398" spans="2:34" ht="37.5" customHeight="1">
      <c r="B398" s="81"/>
      <c r="C398" s="76"/>
      <c r="D398" s="7">
        <v>0</v>
      </c>
      <c r="E398" s="7">
        <v>1</v>
      </c>
      <c r="F398" s="7">
        <v>2</v>
      </c>
      <c r="G398" s="7">
        <v>3</v>
      </c>
      <c r="H398" s="7">
        <v>4</v>
      </c>
      <c r="I398" s="7">
        <v>5</v>
      </c>
      <c r="J398" s="7">
        <v>6</v>
      </c>
      <c r="K398" s="7">
        <v>7</v>
      </c>
      <c r="L398" s="7">
        <v>8</v>
      </c>
      <c r="M398" s="7">
        <v>9</v>
      </c>
      <c r="N398" s="7">
        <v>10</v>
      </c>
      <c r="O398" s="7">
        <v>11</v>
      </c>
      <c r="P398" s="7">
        <v>12</v>
      </c>
      <c r="Q398" s="7">
        <v>13</v>
      </c>
      <c r="R398" s="7">
        <v>14</v>
      </c>
      <c r="S398" s="7">
        <v>15</v>
      </c>
      <c r="T398" s="7">
        <v>16</v>
      </c>
      <c r="U398" s="7">
        <v>17</v>
      </c>
      <c r="V398" s="7">
        <v>18</v>
      </c>
      <c r="W398" s="7">
        <v>19</v>
      </c>
      <c r="X398" s="7">
        <v>20</v>
      </c>
      <c r="Y398" s="7">
        <v>21</v>
      </c>
      <c r="Z398" s="7">
        <v>22</v>
      </c>
      <c r="AA398" s="7">
        <v>23</v>
      </c>
      <c r="AB398" s="7">
        <v>24</v>
      </c>
      <c r="AC398" s="7">
        <v>25</v>
      </c>
      <c r="AD398" s="7">
        <v>26</v>
      </c>
      <c r="AE398" s="7">
        <v>27</v>
      </c>
      <c r="AF398" s="7">
        <v>28</v>
      </c>
      <c r="AG398" s="7">
        <v>29</v>
      </c>
      <c r="AH398" s="6">
        <v>30</v>
      </c>
    </row>
    <row r="399" spans="2:34" ht="37.5" customHeight="1">
      <c r="B399" s="18" t="s">
        <v>235</v>
      </c>
      <c r="C399" s="7" t="s">
        <v>24</v>
      </c>
      <c r="D399" s="7">
        <v>2300</v>
      </c>
      <c r="E399" s="7">
        <f>D399+100</f>
        <v>2400</v>
      </c>
      <c r="F399" s="7">
        <f>E399+100</f>
        <v>2500</v>
      </c>
      <c r="G399" s="7">
        <f>F399+100</f>
        <v>2600</v>
      </c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</row>
    <row r="400" spans="2:34" ht="37.5" customHeight="1">
      <c r="B400" s="11" t="s">
        <v>236</v>
      </c>
      <c r="C400" s="13" t="s">
        <v>22</v>
      </c>
      <c r="D400" s="7">
        <v>2600</v>
      </c>
      <c r="E400" s="7">
        <v>2725</v>
      </c>
      <c r="F400" s="7">
        <v>2850</v>
      </c>
      <c r="G400" s="7">
        <v>2975</v>
      </c>
      <c r="H400" s="7">
        <v>3100</v>
      </c>
      <c r="I400" s="7">
        <v>3225</v>
      </c>
      <c r="J400" s="7">
        <v>3350</v>
      </c>
      <c r="K400" s="7">
        <v>3475</v>
      </c>
      <c r="L400" s="7">
        <v>3600</v>
      </c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</row>
    <row r="401" spans="2:34" ht="37.5" customHeight="1">
      <c r="B401" s="18" t="s">
        <v>237</v>
      </c>
      <c r="C401" s="12" t="s">
        <v>19</v>
      </c>
      <c r="D401" s="7">
        <v>3800</v>
      </c>
      <c r="E401" s="7">
        <f>D401+180</f>
        <v>3980</v>
      </c>
      <c r="F401" s="7">
        <f aca="true" t="shared" si="178" ref="F401:L401">E401+180</f>
        <v>4160</v>
      </c>
      <c r="G401" s="7">
        <f t="shared" si="178"/>
        <v>4340</v>
      </c>
      <c r="H401" s="7">
        <f t="shared" si="178"/>
        <v>4520</v>
      </c>
      <c r="I401" s="7">
        <f t="shared" si="178"/>
        <v>4700</v>
      </c>
      <c r="J401" s="7">
        <f t="shared" si="178"/>
        <v>4880</v>
      </c>
      <c r="K401" s="7">
        <f t="shared" si="178"/>
        <v>5060</v>
      </c>
      <c r="L401" s="7">
        <f t="shared" si="178"/>
        <v>5240</v>
      </c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</row>
    <row r="402" spans="2:34" ht="37.5" customHeight="1">
      <c r="B402" s="18" t="s">
        <v>13</v>
      </c>
      <c r="C402" s="7" t="s">
        <v>18</v>
      </c>
      <c r="D402" s="7">
        <f>D401*10/100</f>
        <v>380</v>
      </c>
      <c r="E402" s="7">
        <f aca="true" t="shared" si="179" ref="E402:L402">E401*10/100</f>
        <v>398</v>
      </c>
      <c r="F402" s="7">
        <f t="shared" si="179"/>
        <v>416</v>
      </c>
      <c r="G402" s="7">
        <f t="shared" si="179"/>
        <v>434</v>
      </c>
      <c r="H402" s="7">
        <f t="shared" si="179"/>
        <v>452</v>
      </c>
      <c r="I402" s="7">
        <f t="shared" si="179"/>
        <v>470</v>
      </c>
      <c r="J402" s="7">
        <f t="shared" si="179"/>
        <v>488</v>
      </c>
      <c r="K402" s="7">
        <f t="shared" si="179"/>
        <v>506</v>
      </c>
      <c r="L402" s="7">
        <f t="shared" si="179"/>
        <v>524</v>
      </c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</row>
    <row r="403" spans="2:34" ht="37.5" customHeight="1">
      <c r="B403" s="18" t="s">
        <v>13</v>
      </c>
      <c r="C403" s="7" t="s">
        <v>17</v>
      </c>
      <c r="D403" s="7">
        <f>D402*13.5/10</f>
        <v>513</v>
      </c>
      <c r="E403" s="7">
        <v>537</v>
      </c>
      <c r="F403" s="7">
        <v>562</v>
      </c>
      <c r="G403" s="7">
        <v>586</v>
      </c>
      <c r="H403" s="7">
        <v>610</v>
      </c>
      <c r="I403" s="7">
        <v>635</v>
      </c>
      <c r="J403" s="7">
        <v>659</v>
      </c>
      <c r="K403" s="7">
        <v>683</v>
      </c>
      <c r="L403" s="7">
        <v>707</v>
      </c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</row>
    <row r="404" spans="2:34" ht="37.5" customHeight="1">
      <c r="B404" s="18" t="s">
        <v>238</v>
      </c>
      <c r="C404" s="7" t="s">
        <v>15</v>
      </c>
      <c r="D404" s="7">
        <v>4900</v>
      </c>
      <c r="E404" s="7">
        <f>D404+235</f>
        <v>5135</v>
      </c>
      <c r="F404" s="7">
        <f aca="true" t="shared" si="180" ref="F404:L404">E404+235</f>
        <v>5370</v>
      </c>
      <c r="G404" s="7">
        <f t="shared" si="180"/>
        <v>5605</v>
      </c>
      <c r="H404" s="7">
        <f t="shared" si="180"/>
        <v>5840</v>
      </c>
      <c r="I404" s="7">
        <f t="shared" si="180"/>
        <v>6075</v>
      </c>
      <c r="J404" s="7">
        <f t="shared" si="180"/>
        <v>6310</v>
      </c>
      <c r="K404" s="7">
        <f t="shared" si="180"/>
        <v>6545</v>
      </c>
      <c r="L404" s="7">
        <f t="shared" si="180"/>
        <v>6780</v>
      </c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</row>
    <row r="405" spans="2:34" ht="37.5" customHeight="1">
      <c r="B405" s="18" t="s">
        <v>13</v>
      </c>
      <c r="C405" s="21" t="s">
        <v>14</v>
      </c>
      <c r="D405" s="7">
        <v>103</v>
      </c>
      <c r="E405" s="7">
        <v>108</v>
      </c>
      <c r="F405" s="7">
        <v>113</v>
      </c>
      <c r="G405" s="7">
        <v>118</v>
      </c>
      <c r="H405" s="7">
        <v>123</v>
      </c>
      <c r="I405" s="7">
        <v>128</v>
      </c>
      <c r="J405" s="7">
        <v>133</v>
      </c>
      <c r="K405" s="7">
        <v>137</v>
      </c>
      <c r="L405" s="7">
        <v>142</v>
      </c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</row>
    <row r="406" spans="2:34" ht="37.5" customHeight="1">
      <c r="B406" s="18" t="s">
        <v>69</v>
      </c>
      <c r="C406" s="21" t="s">
        <v>70</v>
      </c>
      <c r="D406" s="7">
        <f>D404*10/100</f>
        <v>490</v>
      </c>
      <c r="E406" s="7">
        <v>514</v>
      </c>
      <c r="F406" s="7">
        <f aca="true" t="shared" si="181" ref="F406:L406">F404*10/100</f>
        <v>537</v>
      </c>
      <c r="G406" s="7">
        <v>561</v>
      </c>
      <c r="H406" s="7">
        <f t="shared" si="181"/>
        <v>584</v>
      </c>
      <c r="I406" s="7">
        <v>608</v>
      </c>
      <c r="J406" s="7">
        <f t="shared" si="181"/>
        <v>631</v>
      </c>
      <c r="K406" s="7">
        <v>655</v>
      </c>
      <c r="L406" s="7">
        <f t="shared" si="181"/>
        <v>678</v>
      </c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</row>
    <row r="407" spans="2:34" ht="37.5" customHeight="1">
      <c r="B407" s="18" t="s">
        <v>310</v>
      </c>
      <c r="C407" s="12" t="s">
        <v>8</v>
      </c>
      <c r="D407" s="7">
        <v>6810</v>
      </c>
      <c r="E407" s="7">
        <f>D407+325</f>
        <v>7135</v>
      </c>
      <c r="F407" s="7">
        <f aca="true" t="shared" si="182" ref="F407:N407">E407+325</f>
        <v>7460</v>
      </c>
      <c r="G407" s="7">
        <f t="shared" si="182"/>
        <v>7785</v>
      </c>
      <c r="H407" s="7">
        <f t="shared" si="182"/>
        <v>8110</v>
      </c>
      <c r="I407" s="7">
        <f t="shared" si="182"/>
        <v>8435</v>
      </c>
      <c r="J407" s="7">
        <f t="shared" si="182"/>
        <v>8760</v>
      </c>
      <c r="K407" s="7">
        <f t="shared" si="182"/>
        <v>9085</v>
      </c>
      <c r="L407" s="7">
        <f t="shared" si="182"/>
        <v>9410</v>
      </c>
      <c r="M407" s="7">
        <f t="shared" si="182"/>
        <v>9735</v>
      </c>
      <c r="N407" s="7">
        <f t="shared" si="182"/>
        <v>10060</v>
      </c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</row>
    <row r="408" spans="2:34" ht="37.5" customHeight="1">
      <c r="B408" s="18" t="s">
        <v>240</v>
      </c>
      <c r="C408" s="7" t="s">
        <v>7</v>
      </c>
      <c r="D408" s="7">
        <v>9195</v>
      </c>
      <c r="E408" s="7">
        <v>9195</v>
      </c>
      <c r="F408" s="7">
        <v>9195</v>
      </c>
      <c r="G408" s="7">
        <v>9635</v>
      </c>
      <c r="H408" s="7">
        <v>10075</v>
      </c>
      <c r="I408" s="7">
        <v>10515</v>
      </c>
      <c r="J408" s="7">
        <v>10515</v>
      </c>
      <c r="K408" s="7">
        <v>10955</v>
      </c>
      <c r="L408" s="7">
        <v>11395</v>
      </c>
      <c r="M408" s="7">
        <v>11835</v>
      </c>
      <c r="N408" s="7">
        <v>12275</v>
      </c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</row>
    <row r="409" spans="2:34" ht="37.5" customHeight="1">
      <c r="B409" s="18" t="s">
        <v>241</v>
      </c>
      <c r="C409" s="7" t="s">
        <v>204</v>
      </c>
      <c r="D409" s="7">
        <v>9195</v>
      </c>
      <c r="E409" s="7">
        <f>D409+440</f>
        <v>9635</v>
      </c>
      <c r="F409" s="7">
        <f aca="true" t="shared" si="183" ref="F409:N409">E409+440</f>
        <v>10075</v>
      </c>
      <c r="G409" s="7">
        <f t="shared" si="183"/>
        <v>10515</v>
      </c>
      <c r="H409" s="7">
        <f t="shared" si="183"/>
        <v>10955</v>
      </c>
      <c r="I409" s="7">
        <f t="shared" si="183"/>
        <v>11395</v>
      </c>
      <c r="J409" s="7">
        <f t="shared" si="183"/>
        <v>11835</v>
      </c>
      <c r="K409" s="7">
        <f t="shared" si="183"/>
        <v>12275</v>
      </c>
      <c r="L409" s="7">
        <f t="shared" si="183"/>
        <v>12715</v>
      </c>
      <c r="M409" s="7">
        <f t="shared" si="183"/>
        <v>13155</v>
      </c>
      <c r="N409" s="7">
        <f t="shared" si="183"/>
        <v>13595</v>
      </c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</row>
    <row r="410" spans="2:34" ht="37.5" customHeight="1">
      <c r="B410" s="18" t="s">
        <v>242</v>
      </c>
      <c r="C410" s="7" t="s">
        <v>5</v>
      </c>
      <c r="D410" s="7">
        <v>14710</v>
      </c>
      <c r="E410" s="7">
        <f>D410+950</f>
        <v>15660</v>
      </c>
      <c r="F410" s="7">
        <f aca="true" t="shared" si="184" ref="F410:R410">E410+950</f>
        <v>16610</v>
      </c>
      <c r="G410" s="7">
        <f t="shared" si="184"/>
        <v>17560</v>
      </c>
      <c r="H410" s="7">
        <f t="shared" si="184"/>
        <v>18510</v>
      </c>
      <c r="I410" s="7">
        <f t="shared" si="184"/>
        <v>19460</v>
      </c>
      <c r="J410" s="7">
        <f t="shared" si="184"/>
        <v>20410</v>
      </c>
      <c r="K410" s="7">
        <f t="shared" si="184"/>
        <v>21360</v>
      </c>
      <c r="L410" s="7">
        <f t="shared" si="184"/>
        <v>22310</v>
      </c>
      <c r="M410" s="7">
        <f t="shared" si="184"/>
        <v>23260</v>
      </c>
      <c r="N410" s="7">
        <f t="shared" si="184"/>
        <v>24210</v>
      </c>
      <c r="O410" s="7">
        <f t="shared" si="184"/>
        <v>25160</v>
      </c>
      <c r="P410" s="7">
        <f t="shared" si="184"/>
        <v>26110</v>
      </c>
      <c r="Q410" s="7">
        <f t="shared" si="184"/>
        <v>27060</v>
      </c>
      <c r="R410" s="7">
        <f t="shared" si="184"/>
        <v>28010</v>
      </c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</row>
    <row r="411" spans="2:34" ht="37.5" customHeight="1">
      <c r="B411" s="14" t="s">
        <v>243</v>
      </c>
      <c r="C411" s="15" t="s">
        <v>2</v>
      </c>
      <c r="D411" s="15">
        <v>16915</v>
      </c>
      <c r="E411" s="15">
        <f>D411+1095</f>
        <v>18010</v>
      </c>
      <c r="F411" s="15">
        <f aca="true" t="shared" si="185" ref="F411:R411">E411+1095</f>
        <v>19105</v>
      </c>
      <c r="G411" s="15">
        <f t="shared" si="185"/>
        <v>20200</v>
      </c>
      <c r="H411" s="15">
        <f t="shared" si="185"/>
        <v>21295</v>
      </c>
      <c r="I411" s="15">
        <f t="shared" si="185"/>
        <v>22390</v>
      </c>
      <c r="J411" s="15">
        <f t="shared" si="185"/>
        <v>23485</v>
      </c>
      <c r="K411" s="15">
        <f t="shared" si="185"/>
        <v>24580</v>
      </c>
      <c r="L411" s="15">
        <f t="shared" si="185"/>
        <v>25675</v>
      </c>
      <c r="M411" s="15">
        <f t="shared" si="185"/>
        <v>26770</v>
      </c>
      <c r="N411" s="15">
        <f t="shared" si="185"/>
        <v>27865</v>
      </c>
      <c r="O411" s="15">
        <f t="shared" si="185"/>
        <v>28960</v>
      </c>
      <c r="P411" s="15">
        <f t="shared" si="185"/>
        <v>30055</v>
      </c>
      <c r="Q411" s="15">
        <f t="shared" si="185"/>
        <v>31150</v>
      </c>
      <c r="R411" s="15">
        <f t="shared" si="185"/>
        <v>32245</v>
      </c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</row>
    <row r="412" spans="2:34" ht="37.5" customHeight="1">
      <c r="B412" s="14" t="s">
        <v>244</v>
      </c>
      <c r="C412" s="15" t="s">
        <v>3</v>
      </c>
      <c r="D412" s="15">
        <v>19455</v>
      </c>
      <c r="E412" s="15">
        <f>D412+1260</f>
        <v>20715</v>
      </c>
      <c r="F412" s="15">
        <f aca="true" t="shared" si="186" ref="F412:R412">E412+1260</f>
        <v>21975</v>
      </c>
      <c r="G412" s="15">
        <f t="shared" si="186"/>
        <v>23235</v>
      </c>
      <c r="H412" s="15">
        <f t="shared" si="186"/>
        <v>24495</v>
      </c>
      <c r="I412" s="15">
        <f t="shared" si="186"/>
        <v>25755</v>
      </c>
      <c r="J412" s="15">
        <f t="shared" si="186"/>
        <v>27015</v>
      </c>
      <c r="K412" s="15">
        <f t="shared" si="186"/>
        <v>28275</v>
      </c>
      <c r="L412" s="15">
        <f t="shared" si="186"/>
        <v>29535</v>
      </c>
      <c r="M412" s="15">
        <f t="shared" si="186"/>
        <v>30795</v>
      </c>
      <c r="N412" s="15">
        <f t="shared" si="186"/>
        <v>32055</v>
      </c>
      <c r="O412" s="15">
        <f t="shared" si="186"/>
        <v>33315</v>
      </c>
      <c r="P412" s="15">
        <f t="shared" si="186"/>
        <v>34575</v>
      </c>
      <c r="Q412" s="15">
        <f t="shared" si="186"/>
        <v>35835</v>
      </c>
      <c r="R412" s="15">
        <f t="shared" si="186"/>
        <v>37095</v>
      </c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</row>
    <row r="413" spans="2:34" ht="37.5" customHeight="1">
      <c r="B413" s="77" t="s">
        <v>311</v>
      </c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9"/>
    </row>
    <row r="414" spans="2:34" ht="37.5" customHeight="1">
      <c r="B414" s="80" t="s">
        <v>264</v>
      </c>
      <c r="C414" s="75" t="s">
        <v>27</v>
      </c>
      <c r="D414" s="77" t="s">
        <v>265</v>
      </c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9"/>
    </row>
    <row r="415" spans="2:34" ht="37.5" customHeight="1">
      <c r="B415" s="81"/>
      <c r="C415" s="76"/>
      <c r="D415" s="7">
        <v>0</v>
      </c>
      <c r="E415" s="7">
        <v>1</v>
      </c>
      <c r="F415" s="7">
        <v>2</v>
      </c>
      <c r="G415" s="7">
        <v>3</v>
      </c>
      <c r="H415" s="7">
        <v>4</v>
      </c>
      <c r="I415" s="7">
        <v>5</v>
      </c>
      <c r="J415" s="7">
        <v>6</v>
      </c>
      <c r="K415" s="7">
        <v>7</v>
      </c>
      <c r="L415" s="7">
        <v>8</v>
      </c>
      <c r="M415" s="7">
        <v>9</v>
      </c>
      <c r="N415" s="7">
        <v>10</v>
      </c>
      <c r="O415" s="7">
        <v>11</v>
      </c>
      <c r="P415" s="7">
        <v>12</v>
      </c>
      <c r="Q415" s="7">
        <v>13</v>
      </c>
      <c r="R415" s="7">
        <v>14</v>
      </c>
      <c r="S415" s="7">
        <v>15</v>
      </c>
      <c r="T415" s="7">
        <v>16</v>
      </c>
      <c r="U415" s="7">
        <v>17</v>
      </c>
      <c r="V415" s="7">
        <v>18</v>
      </c>
      <c r="W415" s="7">
        <v>19</v>
      </c>
      <c r="X415" s="7">
        <v>20</v>
      </c>
      <c r="Y415" s="7">
        <v>21</v>
      </c>
      <c r="Z415" s="7">
        <v>22</v>
      </c>
      <c r="AA415" s="7">
        <v>23</v>
      </c>
      <c r="AB415" s="7">
        <v>24</v>
      </c>
      <c r="AC415" s="7">
        <v>25</v>
      </c>
      <c r="AD415" s="7">
        <v>26</v>
      </c>
      <c r="AE415" s="7">
        <v>27</v>
      </c>
      <c r="AF415" s="7">
        <v>28</v>
      </c>
      <c r="AG415" s="7">
        <v>29</v>
      </c>
      <c r="AH415" s="6">
        <v>30</v>
      </c>
    </row>
    <row r="416" spans="2:34" ht="37.5" customHeight="1">
      <c r="B416" s="18">
        <v>2750</v>
      </c>
      <c r="C416" s="7" t="s">
        <v>24</v>
      </c>
      <c r="D416" s="7">
        <v>2750</v>
      </c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</row>
    <row r="417" spans="2:34" ht="37.5" customHeight="1">
      <c r="B417" s="20" t="s">
        <v>245</v>
      </c>
      <c r="C417" s="12" t="s">
        <v>22</v>
      </c>
      <c r="D417" s="7">
        <v>3000</v>
      </c>
      <c r="E417" s="7">
        <f>D417+150</f>
        <v>3150</v>
      </c>
      <c r="F417" s="7">
        <f aca="true" t="shared" si="187" ref="F417:L417">E417+150</f>
        <v>3300</v>
      </c>
      <c r="G417" s="7">
        <f t="shared" si="187"/>
        <v>3450</v>
      </c>
      <c r="H417" s="7">
        <f t="shared" si="187"/>
        <v>3600</v>
      </c>
      <c r="I417" s="7">
        <f t="shared" si="187"/>
        <v>3750</v>
      </c>
      <c r="J417" s="7">
        <f t="shared" si="187"/>
        <v>3900</v>
      </c>
      <c r="K417" s="7">
        <f t="shared" si="187"/>
        <v>4050</v>
      </c>
      <c r="L417" s="7">
        <f t="shared" si="187"/>
        <v>4200</v>
      </c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</row>
    <row r="418" spans="2:34" ht="37.5" customHeight="1">
      <c r="B418" s="18" t="s">
        <v>246</v>
      </c>
      <c r="C418" s="12" t="s">
        <v>19</v>
      </c>
      <c r="D418" s="7">
        <v>4200</v>
      </c>
      <c r="E418" s="7">
        <f>D418+225</f>
        <v>4425</v>
      </c>
      <c r="F418" s="7">
        <f aca="true" t="shared" si="188" ref="F418:L418">E418+225</f>
        <v>4650</v>
      </c>
      <c r="G418" s="7">
        <f t="shared" si="188"/>
        <v>4875</v>
      </c>
      <c r="H418" s="7">
        <f t="shared" si="188"/>
        <v>5100</v>
      </c>
      <c r="I418" s="7">
        <f t="shared" si="188"/>
        <v>5325</v>
      </c>
      <c r="J418" s="7">
        <f t="shared" si="188"/>
        <v>5550</v>
      </c>
      <c r="K418" s="7">
        <f t="shared" si="188"/>
        <v>5775</v>
      </c>
      <c r="L418" s="7">
        <f t="shared" si="188"/>
        <v>6000</v>
      </c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</row>
    <row r="419" spans="2:34" ht="37.5" customHeight="1">
      <c r="B419" s="18" t="s">
        <v>13</v>
      </c>
      <c r="C419" s="7" t="s">
        <v>18</v>
      </c>
      <c r="D419" s="7">
        <f>D418*10/100</f>
        <v>420</v>
      </c>
      <c r="E419" s="7">
        <v>443</v>
      </c>
      <c r="F419" s="7">
        <f aca="true" t="shared" si="189" ref="F419:L419">F418*10/100</f>
        <v>465</v>
      </c>
      <c r="G419" s="7">
        <v>488</v>
      </c>
      <c r="H419" s="7">
        <f t="shared" si="189"/>
        <v>510</v>
      </c>
      <c r="I419" s="7">
        <v>533</v>
      </c>
      <c r="J419" s="7">
        <f t="shared" si="189"/>
        <v>555</v>
      </c>
      <c r="K419" s="7">
        <v>578</v>
      </c>
      <c r="L419" s="7">
        <f t="shared" si="189"/>
        <v>600</v>
      </c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</row>
    <row r="420" spans="2:34" ht="37.5" customHeight="1">
      <c r="B420" s="18" t="s">
        <v>13</v>
      </c>
      <c r="C420" s="7" t="s">
        <v>17</v>
      </c>
      <c r="D420" s="7">
        <f>D419*13.5/10</f>
        <v>567</v>
      </c>
      <c r="E420" s="7">
        <v>598</v>
      </c>
      <c r="F420" s="7">
        <v>628</v>
      </c>
      <c r="G420" s="7">
        <v>659</v>
      </c>
      <c r="H420" s="7">
        <v>689</v>
      </c>
      <c r="I420" s="7">
        <v>719</v>
      </c>
      <c r="J420" s="7">
        <v>749</v>
      </c>
      <c r="K420" s="7">
        <v>780</v>
      </c>
      <c r="L420" s="7">
        <f>L419*13.5/10</f>
        <v>810</v>
      </c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</row>
    <row r="421" spans="2:34" ht="37.5" customHeight="1">
      <c r="B421" s="18" t="s">
        <v>247</v>
      </c>
      <c r="C421" s="7" t="s">
        <v>15</v>
      </c>
      <c r="D421" s="7">
        <v>5420</v>
      </c>
      <c r="E421" s="7">
        <f>D421+290</f>
        <v>5710</v>
      </c>
      <c r="F421" s="7">
        <f aca="true" t="shared" si="190" ref="F421:L421">E421+290</f>
        <v>6000</v>
      </c>
      <c r="G421" s="7">
        <f t="shared" si="190"/>
        <v>6290</v>
      </c>
      <c r="H421" s="7">
        <f t="shared" si="190"/>
        <v>6580</v>
      </c>
      <c r="I421" s="7">
        <f t="shared" si="190"/>
        <v>6870</v>
      </c>
      <c r="J421" s="7">
        <f t="shared" si="190"/>
        <v>7160</v>
      </c>
      <c r="K421" s="7">
        <f t="shared" si="190"/>
        <v>7450</v>
      </c>
      <c r="L421" s="7">
        <f t="shared" si="190"/>
        <v>7740</v>
      </c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</row>
    <row r="422" spans="2:34" ht="37.5" customHeight="1">
      <c r="B422" s="18" t="s">
        <v>13</v>
      </c>
      <c r="C422" s="21" t="s">
        <v>14</v>
      </c>
      <c r="D422" s="7">
        <v>114</v>
      </c>
      <c r="E422" s="7">
        <v>120</v>
      </c>
      <c r="F422" s="7">
        <v>126</v>
      </c>
      <c r="G422" s="7">
        <v>132</v>
      </c>
      <c r="H422" s="7">
        <v>138</v>
      </c>
      <c r="I422" s="7">
        <v>144</v>
      </c>
      <c r="J422" s="7">
        <v>150</v>
      </c>
      <c r="K422" s="7">
        <v>156</v>
      </c>
      <c r="L422" s="7">
        <v>163</v>
      </c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</row>
    <row r="423" spans="2:34" ht="37.5" customHeight="1">
      <c r="B423" s="18" t="s">
        <v>69</v>
      </c>
      <c r="C423" s="21" t="s">
        <v>70</v>
      </c>
      <c r="D423" s="7">
        <f>D421*10/100</f>
        <v>542</v>
      </c>
      <c r="E423" s="7">
        <f aca="true" t="shared" si="191" ref="E423:L423">E421*10/100</f>
        <v>571</v>
      </c>
      <c r="F423" s="7">
        <f t="shared" si="191"/>
        <v>600</v>
      </c>
      <c r="G423" s="7">
        <f t="shared" si="191"/>
        <v>629</v>
      </c>
      <c r="H423" s="7">
        <f t="shared" si="191"/>
        <v>658</v>
      </c>
      <c r="I423" s="7">
        <f t="shared" si="191"/>
        <v>687</v>
      </c>
      <c r="J423" s="7">
        <f t="shared" si="191"/>
        <v>716</v>
      </c>
      <c r="K423" s="7">
        <f t="shared" si="191"/>
        <v>745</v>
      </c>
      <c r="L423" s="7">
        <f t="shared" si="191"/>
        <v>774</v>
      </c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</row>
    <row r="424" spans="2:34" ht="37.5" customHeight="1">
      <c r="B424" s="18" t="s">
        <v>312</v>
      </c>
      <c r="C424" s="12" t="s">
        <v>8</v>
      </c>
      <c r="D424" s="7">
        <v>7535</v>
      </c>
      <c r="E424" s="7">
        <f>D424+405</f>
        <v>7940</v>
      </c>
      <c r="F424" s="7">
        <f aca="true" t="shared" si="192" ref="F424:N424">E424+405</f>
        <v>8345</v>
      </c>
      <c r="G424" s="7">
        <f t="shared" si="192"/>
        <v>8750</v>
      </c>
      <c r="H424" s="7">
        <f t="shared" si="192"/>
        <v>9155</v>
      </c>
      <c r="I424" s="7">
        <f t="shared" si="192"/>
        <v>9560</v>
      </c>
      <c r="J424" s="7">
        <f t="shared" si="192"/>
        <v>9965</v>
      </c>
      <c r="K424" s="7">
        <f t="shared" si="192"/>
        <v>10370</v>
      </c>
      <c r="L424" s="7">
        <f t="shared" si="192"/>
        <v>10775</v>
      </c>
      <c r="M424" s="7">
        <f t="shared" si="192"/>
        <v>11180</v>
      </c>
      <c r="N424" s="7">
        <f t="shared" si="192"/>
        <v>11585</v>
      </c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</row>
    <row r="425" spans="2:34" ht="37.5" customHeight="1">
      <c r="B425" s="18" t="s">
        <v>249</v>
      </c>
      <c r="C425" s="7" t="s">
        <v>7</v>
      </c>
      <c r="D425" s="7">
        <v>10190</v>
      </c>
      <c r="E425" s="7">
        <v>10190</v>
      </c>
      <c r="F425" s="7">
        <v>10190</v>
      </c>
      <c r="G425" s="7">
        <v>10735</v>
      </c>
      <c r="H425" s="7">
        <v>11280</v>
      </c>
      <c r="I425" s="7">
        <v>11825</v>
      </c>
      <c r="J425" s="7">
        <v>12370</v>
      </c>
      <c r="K425" s="7">
        <v>12915</v>
      </c>
      <c r="L425" s="7">
        <v>13460</v>
      </c>
      <c r="M425" s="7">
        <v>13460</v>
      </c>
      <c r="N425" s="7">
        <v>14005</v>
      </c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</row>
    <row r="426" spans="2:34" ht="37.5" customHeight="1">
      <c r="B426" s="18" t="s">
        <v>250</v>
      </c>
      <c r="C426" s="7" t="s">
        <v>204</v>
      </c>
      <c r="D426" s="7">
        <v>10190</v>
      </c>
      <c r="E426" s="7">
        <f>D426+545</f>
        <v>10735</v>
      </c>
      <c r="F426" s="7">
        <f aca="true" t="shared" si="193" ref="F426:N426">E426+545</f>
        <v>11280</v>
      </c>
      <c r="G426" s="7">
        <f t="shared" si="193"/>
        <v>11825</v>
      </c>
      <c r="H426" s="7">
        <f t="shared" si="193"/>
        <v>12370</v>
      </c>
      <c r="I426" s="7">
        <f t="shared" si="193"/>
        <v>12915</v>
      </c>
      <c r="J426" s="7">
        <f t="shared" si="193"/>
        <v>13460</v>
      </c>
      <c r="K426" s="7">
        <f t="shared" si="193"/>
        <v>14005</v>
      </c>
      <c r="L426" s="7">
        <f t="shared" si="193"/>
        <v>14550</v>
      </c>
      <c r="M426" s="7">
        <f t="shared" si="193"/>
        <v>15095</v>
      </c>
      <c r="N426" s="7">
        <f t="shared" si="193"/>
        <v>15640</v>
      </c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</row>
    <row r="427" spans="2:34" ht="37.5" customHeight="1">
      <c r="B427" s="18" t="s">
        <v>251</v>
      </c>
      <c r="C427" s="7" t="s">
        <v>5</v>
      </c>
      <c r="D427" s="7">
        <v>16305</v>
      </c>
      <c r="E427" s="7">
        <f>D427+1070</f>
        <v>17375</v>
      </c>
      <c r="F427" s="7">
        <f aca="true" t="shared" si="194" ref="F427:R427">E427+1070</f>
        <v>18445</v>
      </c>
      <c r="G427" s="7">
        <f t="shared" si="194"/>
        <v>19515</v>
      </c>
      <c r="H427" s="7">
        <f t="shared" si="194"/>
        <v>20585</v>
      </c>
      <c r="I427" s="7">
        <f t="shared" si="194"/>
        <v>21655</v>
      </c>
      <c r="J427" s="7">
        <f t="shared" si="194"/>
        <v>22725</v>
      </c>
      <c r="K427" s="7">
        <f t="shared" si="194"/>
        <v>23795</v>
      </c>
      <c r="L427" s="7">
        <f t="shared" si="194"/>
        <v>24865</v>
      </c>
      <c r="M427" s="7">
        <f t="shared" si="194"/>
        <v>25935</v>
      </c>
      <c r="N427" s="7">
        <f t="shared" si="194"/>
        <v>27005</v>
      </c>
      <c r="O427" s="7">
        <f t="shared" si="194"/>
        <v>28075</v>
      </c>
      <c r="P427" s="7">
        <f t="shared" si="194"/>
        <v>29145</v>
      </c>
      <c r="Q427" s="7">
        <f t="shared" si="194"/>
        <v>30215</v>
      </c>
      <c r="R427" s="7">
        <f t="shared" si="194"/>
        <v>31285</v>
      </c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</row>
    <row r="428" spans="2:34" ht="37.5" customHeight="1">
      <c r="B428" s="14" t="s">
        <v>252</v>
      </c>
      <c r="C428" s="15" t="s">
        <v>2</v>
      </c>
      <c r="D428" s="15">
        <v>18750</v>
      </c>
      <c r="E428" s="15">
        <f>D428+1230</f>
        <v>19980</v>
      </c>
      <c r="F428" s="15">
        <f aca="true" t="shared" si="195" ref="F428:R428">E428+1230</f>
        <v>21210</v>
      </c>
      <c r="G428" s="15">
        <f t="shared" si="195"/>
        <v>22440</v>
      </c>
      <c r="H428" s="15">
        <f t="shared" si="195"/>
        <v>23670</v>
      </c>
      <c r="I428" s="15">
        <f t="shared" si="195"/>
        <v>24900</v>
      </c>
      <c r="J428" s="15">
        <f t="shared" si="195"/>
        <v>26130</v>
      </c>
      <c r="K428" s="15">
        <f t="shared" si="195"/>
        <v>27360</v>
      </c>
      <c r="L428" s="15">
        <f t="shared" si="195"/>
        <v>28590</v>
      </c>
      <c r="M428" s="15">
        <f t="shared" si="195"/>
        <v>29820</v>
      </c>
      <c r="N428" s="15">
        <f t="shared" si="195"/>
        <v>31050</v>
      </c>
      <c r="O428" s="15">
        <f t="shared" si="195"/>
        <v>32280</v>
      </c>
      <c r="P428" s="15">
        <f t="shared" si="195"/>
        <v>33510</v>
      </c>
      <c r="Q428" s="15">
        <f t="shared" si="195"/>
        <v>34740</v>
      </c>
      <c r="R428" s="15">
        <f t="shared" si="195"/>
        <v>35970</v>
      </c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</row>
    <row r="429" spans="2:34" ht="37.5" customHeight="1">
      <c r="B429" s="14" t="s">
        <v>253</v>
      </c>
      <c r="C429" s="15" t="s">
        <v>3</v>
      </c>
      <c r="D429" s="15">
        <v>21565</v>
      </c>
      <c r="E429" s="15">
        <f>D429+1415</f>
        <v>22980</v>
      </c>
      <c r="F429" s="15">
        <f aca="true" t="shared" si="196" ref="F429:R429">E429+1415</f>
        <v>24395</v>
      </c>
      <c r="G429" s="15">
        <f t="shared" si="196"/>
        <v>25810</v>
      </c>
      <c r="H429" s="15">
        <f t="shared" si="196"/>
        <v>27225</v>
      </c>
      <c r="I429" s="15">
        <f t="shared" si="196"/>
        <v>28640</v>
      </c>
      <c r="J429" s="15">
        <f t="shared" si="196"/>
        <v>30055</v>
      </c>
      <c r="K429" s="15">
        <f t="shared" si="196"/>
        <v>31470</v>
      </c>
      <c r="L429" s="15">
        <f t="shared" si="196"/>
        <v>32885</v>
      </c>
      <c r="M429" s="15">
        <f t="shared" si="196"/>
        <v>34300</v>
      </c>
      <c r="N429" s="15">
        <f t="shared" si="196"/>
        <v>35715</v>
      </c>
      <c r="O429" s="15">
        <f t="shared" si="196"/>
        <v>37130</v>
      </c>
      <c r="P429" s="15">
        <f t="shared" si="196"/>
        <v>38545</v>
      </c>
      <c r="Q429" s="15">
        <f t="shared" si="196"/>
        <v>39960</v>
      </c>
      <c r="R429" s="15">
        <f t="shared" si="196"/>
        <v>41375</v>
      </c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</row>
    <row r="430" spans="2:34" ht="37.5" customHeight="1">
      <c r="B430" s="78" t="s">
        <v>313</v>
      </c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9"/>
    </row>
    <row r="431" spans="2:34" ht="37.5" customHeight="1">
      <c r="B431" s="80" t="s">
        <v>264</v>
      </c>
      <c r="C431" s="75" t="s">
        <v>27</v>
      </c>
      <c r="D431" s="77" t="s">
        <v>265</v>
      </c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9"/>
    </row>
    <row r="432" spans="2:34" ht="37.5" customHeight="1">
      <c r="B432" s="81"/>
      <c r="C432" s="76"/>
      <c r="D432" s="7">
        <v>0</v>
      </c>
      <c r="E432" s="7">
        <v>1</v>
      </c>
      <c r="F432" s="7">
        <v>2</v>
      </c>
      <c r="G432" s="7">
        <v>3</v>
      </c>
      <c r="H432" s="7">
        <v>4</v>
      </c>
      <c r="I432" s="7">
        <v>5</v>
      </c>
      <c r="J432" s="7">
        <v>6</v>
      </c>
      <c r="K432" s="7">
        <v>7</v>
      </c>
      <c r="L432" s="7">
        <v>8</v>
      </c>
      <c r="M432" s="7">
        <v>9</v>
      </c>
      <c r="N432" s="7">
        <v>10</v>
      </c>
      <c r="O432" s="7">
        <v>11</v>
      </c>
      <c r="P432" s="7">
        <v>12</v>
      </c>
      <c r="Q432" s="7">
        <v>13</v>
      </c>
      <c r="R432" s="7">
        <v>14</v>
      </c>
      <c r="S432" s="7">
        <v>15</v>
      </c>
      <c r="T432" s="7">
        <v>16</v>
      </c>
      <c r="U432" s="7">
        <v>17</v>
      </c>
      <c r="V432" s="7">
        <v>18</v>
      </c>
      <c r="W432" s="7">
        <v>19</v>
      </c>
      <c r="X432" s="7">
        <v>20</v>
      </c>
      <c r="Y432" s="7">
        <v>21</v>
      </c>
      <c r="Z432" s="7">
        <v>22</v>
      </c>
      <c r="AA432" s="7">
        <v>23</v>
      </c>
      <c r="AB432" s="7">
        <v>24</v>
      </c>
      <c r="AC432" s="7">
        <v>25</v>
      </c>
      <c r="AD432" s="7">
        <v>26</v>
      </c>
      <c r="AE432" s="7">
        <v>27</v>
      </c>
      <c r="AF432" s="7">
        <v>28</v>
      </c>
      <c r="AG432" s="7">
        <v>29</v>
      </c>
      <c r="AH432" s="6">
        <v>30</v>
      </c>
    </row>
    <row r="433" spans="2:34" ht="37.5" customHeight="1">
      <c r="B433" s="18">
        <v>3000</v>
      </c>
      <c r="C433" s="7" t="s">
        <v>24</v>
      </c>
      <c r="D433" s="7">
        <v>3000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</row>
    <row r="434" spans="2:34" ht="37.5" customHeight="1">
      <c r="B434" s="20" t="s">
        <v>254</v>
      </c>
      <c r="C434" s="12" t="s">
        <v>22</v>
      </c>
      <c r="D434" s="7">
        <v>3250</v>
      </c>
      <c r="E434" s="7">
        <f>D434+200</f>
        <v>3450</v>
      </c>
      <c r="F434" s="7">
        <f aca="true" t="shared" si="197" ref="F434:L434">E434+200</f>
        <v>3650</v>
      </c>
      <c r="G434" s="7">
        <f t="shared" si="197"/>
        <v>3850</v>
      </c>
      <c r="H434" s="7">
        <f t="shared" si="197"/>
        <v>4050</v>
      </c>
      <c r="I434" s="7">
        <f t="shared" si="197"/>
        <v>4250</v>
      </c>
      <c r="J434" s="7">
        <f t="shared" si="197"/>
        <v>4450</v>
      </c>
      <c r="K434" s="7">
        <f t="shared" si="197"/>
        <v>4650</v>
      </c>
      <c r="L434" s="7">
        <f t="shared" si="197"/>
        <v>4850</v>
      </c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</row>
    <row r="435" spans="2:34" ht="37.5" customHeight="1">
      <c r="B435" s="18" t="s">
        <v>255</v>
      </c>
      <c r="C435" s="12" t="s">
        <v>19</v>
      </c>
      <c r="D435" s="7">
        <v>4500</v>
      </c>
      <c r="E435" s="7">
        <f>D435+250</f>
        <v>4750</v>
      </c>
      <c r="F435" s="7">
        <f aca="true" t="shared" si="198" ref="F435:L435">E435+250</f>
        <v>5000</v>
      </c>
      <c r="G435" s="7">
        <f t="shared" si="198"/>
        <v>5250</v>
      </c>
      <c r="H435" s="7">
        <f t="shared" si="198"/>
        <v>5500</v>
      </c>
      <c r="I435" s="7">
        <f t="shared" si="198"/>
        <v>5750</v>
      </c>
      <c r="J435" s="7">
        <f t="shared" si="198"/>
        <v>6000</v>
      </c>
      <c r="K435" s="7">
        <f t="shared" si="198"/>
        <v>6250</v>
      </c>
      <c r="L435" s="7">
        <f t="shared" si="198"/>
        <v>6500</v>
      </c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</row>
    <row r="436" spans="2:34" ht="37.5" customHeight="1">
      <c r="B436" s="18" t="s">
        <v>13</v>
      </c>
      <c r="C436" s="7" t="s">
        <v>18</v>
      </c>
      <c r="D436" s="7">
        <f>D435*10/100</f>
        <v>450</v>
      </c>
      <c r="E436" s="7">
        <f aca="true" t="shared" si="199" ref="E436:L436">E435*10/100</f>
        <v>475</v>
      </c>
      <c r="F436" s="7">
        <f t="shared" si="199"/>
        <v>500</v>
      </c>
      <c r="G436" s="7">
        <f t="shared" si="199"/>
        <v>525</v>
      </c>
      <c r="H436" s="7">
        <f t="shared" si="199"/>
        <v>550</v>
      </c>
      <c r="I436" s="7">
        <f t="shared" si="199"/>
        <v>575</v>
      </c>
      <c r="J436" s="7">
        <f t="shared" si="199"/>
        <v>600</v>
      </c>
      <c r="K436" s="7">
        <f t="shared" si="199"/>
        <v>625</v>
      </c>
      <c r="L436" s="7">
        <f t="shared" si="199"/>
        <v>650</v>
      </c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</row>
    <row r="437" spans="2:34" ht="37.5" customHeight="1">
      <c r="B437" s="18" t="s">
        <v>13</v>
      </c>
      <c r="C437" s="7" t="s">
        <v>17</v>
      </c>
      <c r="D437" s="7">
        <v>608</v>
      </c>
      <c r="E437" s="7">
        <v>641</v>
      </c>
      <c r="F437" s="7">
        <f>F435*13.5/100</f>
        <v>675</v>
      </c>
      <c r="G437" s="7">
        <v>709</v>
      </c>
      <c r="H437" s="7">
        <v>743</v>
      </c>
      <c r="I437" s="7">
        <v>776</v>
      </c>
      <c r="J437" s="7">
        <f>J435*13.5/100</f>
        <v>810</v>
      </c>
      <c r="K437" s="7">
        <v>844</v>
      </c>
      <c r="L437" s="7">
        <v>878</v>
      </c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</row>
    <row r="438" spans="2:34" ht="37.5" customHeight="1">
      <c r="B438" s="18" t="s">
        <v>256</v>
      </c>
      <c r="C438" s="7" t="s">
        <v>15</v>
      </c>
      <c r="D438" s="7">
        <v>5800</v>
      </c>
      <c r="E438" s="7">
        <f>D438+325</f>
        <v>6125</v>
      </c>
      <c r="F438" s="7">
        <f aca="true" t="shared" si="200" ref="F438:L438">E438+325</f>
        <v>6450</v>
      </c>
      <c r="G438" s="7">
        <f t="shared" si="200"/>
        <v>6775</v>
      </c>
      <c r="H438" s="7">
        <f t="shared" si="200"/>
        <v>7100</v>
      </c>
      <c r="I438" s="7">
        <f t="shared" si="200"/>
        <v>7425</v>
      </c>
      <c r="J438" s="7">
        <f t="shared" si="200"/>
        <v>7750</v>
      </c>
      <c r="K438" s="7">
        <f t="shared" si="200"/>
        <v>8075</v>
      </c>
      <c r="L438" s="7">
        <f t="shared" si="200"/>
        <v>8400</v>
      </c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</row>
    <row r="439" spans="2:34" ht="37.5" customHeight="1">
      <c r="B439" s="18" t="s">
        <v>13</v>
      </c>
      <c r="C439" s="21" t="s">
        <v>14</v>
      </c>
      <c r="D439" s="7">
        <v>122</v>
      </c>
      <c r="E439" s="7">
        <v>129</v>
      </c>
      <c r="F439" s="7">
        <v>135</v>
      </c>
      <c r="G439" s="7">
        <v>142</v>
      </c>
      <c r="H439" s="7">
        <v>149</v>
      </c>
      <c r="I439" s="7">
        <v>156</v>
      </c>
      <c r="J439" s="7">
        <v>163</v>
      </c>
      <c r="K439" s="7">
        <v>170</v>
      </c>
      <c r="L439" s="7">
        <v>176</v>
      </c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</row>
    <row r="440" spans="2:34" ht="37.5" customHeight="1">
      <c r="B440" s="18" t="s">
        <v>69</v>
      </c>
      <c r="C440" s="21" t="s">
        <v>70</v>
      </c>
      <c r="D440" s="7">
        <f>D438*10/100</f>
        <v>580</v>
      </c>
      <c r="E440" s="7">
        <v>613</v>
      </c>
      <c r="F440" s="7">
        <f aca="true" t="shared" si="201" ref="F440:L440">F438*10/100</f>
        <v>645</v>
      </c>
      <c r="G440" s="7">
        <v>678</v>
      </c>
      <c r="H440" s="7">
        <f t="shared" si="201"/>
        <v>710</v>
      </c>
      <c r="I440" s="7">
        <v>743</v>
      </c>
      <c r="J440" s="7">
        <f t="shared" si="201"/>
        <v>775</v>
      </c>
      <c r="K440" s="7">
        <v>808</v>
      </c>
      <c r="L440" s="7">
        <f t="shared" si="201"/>
        <v>840</v>
      </c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</row>
    <row r="441" spans="2:34" ht="37.5" customHeight="1">
      <c r="B441" s="18" t="s">
        <v>314</v>
      </c>
      <c r="C441" s="12" t="s">
        <v>8</v>
      </c>
      <c r="D441" s="7">
        <v>8075</v>
      </c>
      <c r="E441" s="7">
        <f>D441+450</f>
        <v>8525</v>
      </c>
      <c r="F441" s="7">
        <f aca="true" t="shared" si="202" ref="F441:N441">E441+450</f>
        <v>8975</v>
      </c>
      <c r="G441" s="7">
        <f t="shared" si="202"/>
        <v>9425</v>
      </c>
      <c r="H441" s="7">
        <f t="shared" si="202"/>
        <v>9875</v>
      </c>
      <c r="I441" s="7">
        <f t="shared" si="202"/>
        <v>10325</v>
      </c>
      <c r="J441" s="7">
        <f t="shared" si="202"/>
        <v>10775</v>
      </c>
      <c r="K441" s="7">
        <f t="shared" si="202"/>
        <v>11225</v>
      </c>
      <c r="L441" s="7">
        <f t="shared" si="202"/>
        <v>11675</v>
      </c>
      <c r="M441" s="7">
        <f t="shared" si="202"/>
        <v>12125</v>
      </c>
      <c r="N441" s="7">
        <f t="shared" si="202"/>
        <v>12575</v>
      </c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</row>
    <row r="442" spans="2:34" ht="37.5" customHeight="1">
      <c r="B442" s="18" t="s">
        <v>258</v>
      </c>
      <c r="C442" s="7" t="s">
        <v>7</v>
      </c>
      <c r="D442" s="7">
        <v>10900</v>
      </c>
      <c r="E442" s="7">
        <v>10900</v>
      </c>
      <c r="F442" s="7">
        <v>10900</v>
      </c>
      <c r="G442" s="7">
        <v>11510</v>
      </c>
      <c r="H442" s="7">
        <v>12120</v>
      </c>
      <c r="I442" s="7">
        <v>12730</v>
      </c>
      <c r="J442" s="7">
        <v>13340</v>
      </c>
      <c r="K442" s="7">
        <v>13950</v>
      </c>
      <c r="L442" s="7">
        <v>14560</v>
      </c>
      <c r="M442" s="7">
        <v>14560</v>
      </c>
      <c r="N442" s="7">
        <v>15170</v>
      </c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</row>
    <row r="443" spans="2:34" ht="37.5" customHeight="1">
      <c r="B443" s="18" t="s">
        <v>259</v>
      </c>
      <c r="C443" s="7" t="s">
        <v>204</v>
      </c>
      <c r="D443" s="7">
        <v>10900</v>
      </c>
      <c r="E443" s="7">
        <f>D443+610</f>
        <v>11510</v>
      </c>
      <c r="F443" s="7">
        <f aca="true" t="shared" si="203" ref="F443:N443">E443+610</f>
        <v>12120</v>
      </c>
      <c r="G443" s="7">
        <f t="shared" si="203"/>
        <v>12730</v>
      </c>
      <c r="H443" s="7">
        <f t="shared" si="203"/>
        <v>13340</v>
      </c>
      <c r="I443" s="7">
        <f t="shared" si="203"/>
        <v>13950</v>
      </c>
      <c r="J443" s="7">
        <f t="shared" si="203"/>
        <v>14560</v>
      </c>
      <c r="K443" s="7">
        <f t="shared" si="203"/>
        <v>15170</v>
      </c>
      <c r="L443" s="7">
        <f t="shared" si="203"/>
        <v>15780</v>
      </c>
      <c r="M443" s="7">
        <f t="shared" si="203"/>
        <v>16390</v>
      </c>
      <c r="N443" s="7">
        <f t="shared" si="203"/>
        <v>17000</v>
      </c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</row>
    <row r="444" spans="2:34" ht="37.5" customHeight="1">
      <c r="B444" s="18" t="s">
        <v>260</v>
      </c>
      <c r="C444" s="7" t="s">
        <v>5</v>
      </c>
      <c r="D444" s="7">
        <v>17440</v>
      </c>
      <c r="E444" s="7">
        <f>D444+1250</f>
        <v>18690</v>
      </c>
      <c r="F444" s="7">
        <f aca="true" t="shared" si="204" ref="F444:R444">E444+1250</f>
        <v>19940</v>
      </c>
      <c r="G444" s="7">
        <f t="shared" si="204"/>
        <v>21190</v>
      </c>
      <c r="H444" s="7">
        <f t="shared" si="204"/>
        <v>22440</v>
      </c>
      <c r="I444" s="7">
        <f t="shared" si="204"/>
        <v>23690</v>
      </c>
      <c r="J444" s="7">
        <f t="shared" si="204"/>
        <v>24940</v>
      </c>
      <c r="K444" s="7">
        <f t="shared" si="204"/>
        <v>26190</v>
      </c>
      <c r="L444" s="7">
        <f t="shared" si="204"/>
        <v>27440</v>
      </c>
      <c r="M444" s="7">
        <f t="shared" si="204"/>
        <v>28690</v>
      </c>
      <c r="N444" s="7">
        <f t="shared" si="204"/>
        <v>29940</v>
      </c>
      <c r="O444" s="7">
        <f t="shared" si="204"/>
        <v>31190</v>
      </c>
      <c r="P444" s="7">
        <f t="shared" si="204"/>
        <v>32440</v>
      </c>
      <c r="Q444" s="7">
        <f t="shared" si="204"/>
        <v>33690</v>
      </c>
      <c r="R444" s="7">
        <f t="shared" si="204"/>
        <v>34940</v>
      </c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</row>
    <row r="445" spans="2:34" ht="37.5" customHeight="1">
      <c r="B445" s="14" t="s">
        <v>261</v>
      </c>
      <c r="C445" s="15" t="s">
        <v>2</v>
      </c>
      <c r="D445" s="15">
        <v>20055</v>
      </c>
      <c r="E445" s="15">
        <f>D445+1440</f>
        <v>21495</v>
      </c>
      <c r="F445" s="15">
        <f aca="true" t="shared" si="205" ref="F445:R445">E445+1440</f>
        <v>22935</v>
      </c>
      <c r="G445" s="15">
        <f t="shared" si="205"/>
        <v>24375</v>
      </c>
      <c r="H445" s="15">
        <f t="shared" si="205"/>
        <v>25815</v>
      </c>
      <c r="I445" s="15">
        <f t="shared" si="205"/>
        <v>27255</v>
      </c>
      <c r="J445" s="15">
        <f t="shared" si="205"/>
        <v>28695</v>
      </c>
      <c r="K445" s="15">
        <f t="shared" si="205"/>
        <v>30135</v>
      </c>
      <c r="L445" s="15">
        <f t="shared" si="205"/>
        <v>31575</v>
      </c>
      <c r="M445" s="15">
        <f t="shared" si="205"/>
        <v>33015</v>
      </c>
      <c r="N445" s="15">
        <f t="shared" si="205"/>
        <v>34455</v>
      </c>
      <c r="O445" s="15">
        <f t="shared" si="205"/>
        <v>35895</v>
      </c>
      <c r="P445" s="15">
        <f t="shared" si="205"/>
        <v>37335</v>
      </c>
      <c r="Q445" s="15">
        <f t="shared" si="205"/>
        <v>38775</v>
      </c>
      <c r="R445" s="15">
        <f t="shared" si="205"/>
        <v>40215</v>
      </c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</row>
    <row r="446" spans="2:34" ht="37.5" customHeight="1">
      <c r="B446" s="14" t="s">
        <v>262</v>
      </c>
      <c r="C446" s="15" t="s">
        <v>3</v>
      </c>
      <c r="D446" s="15">
        <v>23065</v>
      </c>
      <c r="E446" s="15">
        <f>D446+1655</f>
        <v>24720</v>
      </c>
      <c r="F446" s="15">
        <f aca="true" t="shared" si="206" ref="F446:R446">E446+1655</f>
        <v>26375</v>
      </c>
      <c r="G446" s="15">
        <f t="shared" si="206"/>
        <v>28030</v>
      </c>
      <c r="H446" s="15">
        <f t="shared" si="206"/>
        <v>29685</v>
      </c>
      <c r="I446" s="15">
        <f t="shared" si="206"/>
        <v>31340</v>
      </c>
      <c r="J446" s="15">
        <f t="shared" si="206"/>
        <v>32995</v>
      </c>
      <c r="K446" s="15">
        <f t="shared" si="206"/>
        <v>34650</v>
      </c>
      <c r="L446" s="15">
        <f t="shared" si="206"/>
        <v>36305</v>
      </c>
      <c r="M446" s="15">
        <f t="shared" si="206"/>
        <v>37960</v>
      </c>
      <c r="N446" s="15">
        <f t="shared" si="206"/>
        <v>39615</v>
      </c>
      <c r="O446" s="15">
        <f t="shared" si="206"/>
        <v>41270</v>
      </c>
      <c r="P446" s="15">
        <f t="shared" si="206"/>
        <v>42925</v>
      </c>
      <c r="Q446" s="15">
        <f t="shared" si="206"/>
        <v>44580</v>
      </c>
      <c r="R446" s="15">
        <f t="shared" si="206"/>
        <v>46235</v>
      </c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</row>
    <row r="447" ht="37.5" customHeight="1"/>
    <row r="448" ht="37.5" customHeight="1"/>
    <row r="449" ht="37.5" customHeight="1"/>
  </sheetData>
  <sheetProtection/>
  <mergeCells count="151">
    <mergeCell ref="B1:AH1"/>
    <mergeCell ref="B2:B3"/>
    <mergeCell ref="C2:C3"/>
    <mergeCell ref="D2:AH2"/>
    <mergeCell ref="B24:B25"/>
    <mergeCell ref="C24:C25"/>
    <mergeCell ref="B5:B6"/>
    <mergeCell ref="C5:C6"/>
    <mergeCell ref="C7:C8"/>
    <mergeCell ref="C14:C15"/>
    <mergeCell ref="B20:AH20"/>
    <mergeCell ref="B21:B22"/>
    <mergeCell ref="C21:C22"/>
    <mergeCell ref="D21:AH21"/>
    <mergeCell ref="C26:C27"/>
    <mergeCell ref="C33:C35"/>
    <mergeCell ref="B40:AH40"/>
    <mergeCell ref="B41:B42"/>
    <mergeCell ref="C41:C42"/>
    <mergeCell ref="D41:AH41"/>
    <mergeCell ref="B62:AH62"/>
    <mergeCell ref="B63:B64"/>
    <mergeCell ref="C63:C64"/>
    <mergeCell ref="D63:AH63"/>
    <mergeCell ref="B44:B45"/>
    <mergeCell ref="C44:C45"/>
    <mergeCell ref="C46:C47"/>
    <mergeCell ref="C55:C57"/>
    <mergeCell ref="B84:AH84"/>
    <mergeCell ref="B85:B86"/>
    <mergeCell ref="C85:C86"/>
    <mergeCell ref="D85:AH85"/>
    <mergeCell ref="B66:B67"/>
    <mergeCell ref="C66:C67"/>
    <mergeCell ref="C68:C69"/>
    <mergeCell ref="C77:C79"/>
    <mergeCell ref="B106:AH106"/>
    <mergeCell ref="B107:B108"/>
    <mergeCell ref="C107:C108"/>
    <mergeCell ref="D107:AH107"/>
    <mergeCell ref="B88:B89"/>
    <mergeCell ref="C88:C89"/>
    <mergeCell ref="C90:C91"/>
    <mergeCell ref="C99:C101"/>
    <mergeCell ref="B128:AH128"/>
    <mergeCell ref="B129:B130"/>
    <mergeCell ref="C129:C130"/>
    <mergeCell ref="D129:AH129"/>
    <mergeCell ref="B110:B111"/>
    <mergeCell ref="C110:C111"/>
    <mergeCell ref="C112:C113"/>
    <mergeCell ref="C121:C123"/>
    <mergeCell ref="B150:AH150"/>
    <mergeCell ref="B151:B152"/>
    <mergeCell ref="C151:C152"/>
    <mergeCell ref="D151:AH151"/>
    <mergeCell ref="B132:B133"/>
    <mergeCell ref="C132:C133"/>
    <mergeCell ref="C134:C135"/>
    <mergeCell ref="C143:C145"/>
    <mergeCell ref="B172:AH172"/>
    <mergeCell ref="B173:B174"/>
    <mergeCell ref="C173:C174"/>
    <mergeCell ref="D173:AH173"/>
    <mergeCell ref="B154:B155"/>
    <mergeCell ref="C154:C155"/>
    <mergeCell ref="C156:C157"/>
    <mergeCell ref="C165:C167"/>
    <mergeCell ref="B194:AH194"/>
    <mergeCell ref="B195:B196"/>
    <mergeCell ref="C195:C196"/>
    <mergeCell ref="D195:AH195"/>
    <mergeCell ref="B176:B177"/>
    <mergeCell ref="C176:C177"/>
    <mergeCell ref="C178:C179"/>
    <mergeCell ref="C187:C189"/>
    <mergeCell ref="B216:AH216"/>
    <mergeCell ref="B217:B218"/>
    <mergeCell ref="C217:C218"/>
    <mergeCell ref="D217:AH217"/>
    <mergeCell ref="B198:B199"/>
    <mergeCell ref="C198:C199"/>
    <mergeCell ref="C200:C201"/>
    <mergeCell ref="C209:C211"/>
    <mergeCell ref="B238:AH238"/>
    <mergeCell ref="B239:B240"/>
    <mergeCell ref="C239:C240"/>
    <mergeCell ref="D239:AH239"/>
    <mergeCell ref="B220:B221"/>
    <mergeCell ref="C220:C221"/>
    <mergeCell ref="C222:C223"/>
    <mergeCell ref="C231:C233"/>
    <mergeCell ref="B260:AH260"/>
    <mergeCell ref="B261:B262"/>
    <mergeCell ref="C261:C262"/>
    <mergeCell ref="D261:AH261"/>
    <mergeCell ref="B242:B243"/>
    <mergeCell ref="C242:C243"/>
    <mergeCell ref="C244:C245"/>
    <mergeCell ref="C253:C255"/>
    <mergeCell ref="B282:AH282"/>
    <mergeCell ref="B283:B284"/>
    <mergeCell ref="C283:C284"/>
    <mergeCell ref="D283:AH283"/>
    <mergeCell ref="B264:B265"/>
    <mergeCell ref="C264:C265"/>
    <mergeCell ref="C266:C267"/>
    <mergeCell ref="C275:C277"/>
    <mergeCell ref="B286:B287"/>
    <mergeCell ref="C286:C287"/>
    <mergeCell ref="C288:C289"/>
    <mergeCell ref="C297:C299"/>
    <mergeCell ref="B304:AH304"/>
    <mergeCell ref="B305:B306"/>
    <mergeCell ref="C305:C306"/>
    <mergeCell ref="D305:AH305"/>
    <mergeCell ref="B308:B309"/>
    <mergeCell ref="C308:C309"/>
    <mergeCell ref="C310:C311"/>
    <mergeCell ref="C319:C321"/>
    <mergeCell ref="B326:AH326"/>
    <mergeCell ref="B327:B328"/>
    <mergeCell ref="C327:C328"/>
    <mergeCell ref="D327:AH327"/>
    <mergeCell ref="B397:B398"/>
    <mergeCell ref="B330:B331"/>
    <mergeCell ref="C330:C331"/>
    <mergeCell ref="C332:C333"/>
    <mergeCell ref="B345:AH345"/>
    <mergeCell ref="B362:AH362"/>
    <mergeCell ref="B363:B364"/>
    <mergeCell ref="B346:B347"/>
    <mergeCell ref="C346:C347"/>
    <mergeCell ref="D346:AH346"/>
    <mergeCell ref="B431:B432"/>
    <mergeCell ref="C431:C432"/>
    <mergeCell ref="D431:AH431"/>
    <mergeCell ref="B414:B415"/>
    <mergeCell ref="C414:C415"/>
    <mergeCell ref="D414:AH414"/>
    <mergeCell ref="B430:AH430"/>
    <mergeCell ref="C397:C398"/>
    <mergeCell ref="D397:AH397"/>
    <mergeCell ref="B413:AH413"/>
    <mergeCell ref="C363:C364"/>
    <mergeCell ref="D363:AH363"/>
    <mergeCell ref="B396:AH396"/>
    <mergeCell ref="B379:AH379"/>
    <mergeCell ref="B380:B381"/>
    <mergeCell ref="C380:C381"/>
    <mergeCell ref="D380:AH380"/>
  </mergeCells>
  <printOptions/>
  <pageMargins left="0.31" right="0.22" top="0.45" bottom="0.55" header="0.35" footer="0.35"/>
  <pageSetup horizontalDpi="600" verticalDpi="600" orientation="landscape" paperSize="5" scale="65" r:id="rId3"/>
  <headerFooter alignWithMargins="0">
    <oddFooter>&amp;RPrepared By,
Abdul Waheed Rahat,
Jr.Clerk.
GGHSS,Fatima Jinnah Nawabshah.</oddFooter>
  </headerFooter>
  <rowBreaks count="21" manualBreakCount="21">
    <brk id="19" max="255" man="1"/>
    <brk id="39" max="255" man="1"/>
    <brk id="61" max="255" man="1"/>
    <brk id="83" max="255" man="1"/>
    <brk id="105" max="255" man="1"/>
    <brk id="127" max="255" man="1"/>
    <brk id="149" max="255" man="1"/>
    <brk id="171" max="255" man="1"/>
    <brk id="193" max="255" man="1"/>
    <brk id="215" max="255" man="1"/>
    <brk id="237" max="255" man="1"/>
    <brk id="259" max="255" man="1"/>
    <brk id="281" max="255" man="1"/>
    <brk id="303" max="255" man="1"/>
    <brk id="325" max="255" man="1"/>
    <brk id="344" max="255" man="1"/>
    <brk id="361" max="255" man="1"/>
    <brk id="378" max="255" man="1"/>
    <brk id="395" max="255" man="1"/>
    <brk id="412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00390625" style="0" customWidth="1"/>
  </cols>
  <sheetData/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 cafe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waheed</dc:creator>
  <cp:keywords/>
  <dc:description/>
  <cp:lastModifiedBy>GGHSS FJ</cp:lastModifiedBy>
  <cp:lastPrinted>2017-05-28T10:00:21Z</cp:lastPrinted>
  <dcterms:created xsi:type="dcterms:W3CDTF">2007-12-18T20:39:40Z</dcterms:created>
  <dcterms:modified xsi:type="dcterms:W3CDTF">2017-05-28T10:05:08Z</dcterms:modified>
  <cp:category/>
  <cp:version/>
  <cp:contentType/>
  <cp:contentStatus/>
</cp:coreProperties>
</file>